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3605"/>
  </bookViews>
  <sheets>
    <sheet name="Resumen-Año 2022" sheetId="2" r:id="rId1"/>
  </sheets>
  <definedNames>
    <definedName name="_xlnm._FilterDatabase" localSheetId="0" hidden="1">'Resumen-Año 2022'!$A$6:$N$22</definedName>
  </definedNames>
  <calcPr calcId="145621"/>
</workbook>
</file>

<file path=xl/calcChain.xml><?xml version="1.0" encoding="utf-8"?>
<calcChain xmlns="http://schemas.openxmlformats.org/spreadsheetml/2006/main">
  <c r="E250" i="2" l="1"/>
  <c r="F250" i="2"/>
  <c r="G250" i="2"/>
  <c r="H250" i="2"/>
  <c r="I250" i="2"/>
  <c r="J250" i="2"/>
  <c r="K250" i="2"/>
  <c r="L250" i="2"/>
  <c r="M250" i="2"/>
  <c r="N250" i="2"/>
  <c r="D250" i="2"/>
  <c r="E249" i="2"/>
  <c r="F249" i="2"/>
  <c r="G249" i="2"/>
  <c r="H249" i="2"/>
  <c r="I249" i="2"/>
  <c r="J249" i="2"/>
  <c r="K249" i="2"/>
  <c r="L249" i="2"/>
  <c r="M249" i="2"/>
  <c r="N249" i="2"/>
  <c r="D249" i="2"/>
  <c r="E248" i="2"/>
  <c r="F248" i="2"/>
  <c r="G248" i="2"/>
  <c r="H248" i="2"/>
  <c r="I248" i="2"/>
  <c r="J248" i="2"/>
  <c r="K248" i="2"/>
  <c r="L248" i="2"/>
  <c r="M248" i="2"/>
  <c r="N248" i="2"/>
  <c r="D248" i="2"/>
  <c r="E247" i="2"/>
  <c r="F247" i="2"/>
  <c r="G247" i="2"/>
  <c r="H247" i="2"/>
  <c r="I247" i="2"/>
  <c r="J247" i="2"/>
  <c r="K247" i="2"/>
  <c r="L247" i="2"/>
  <c r="M247" i="2"/>
  <c r="N247" i="2"/>
  <c r="D247" i="2"/>
  <c r="G198" i="2"/>
  <c r="N198" i="2"/>
  <c r="N140" i="2"/>
  <c r="D88" i="2"/>
  <c r="F88" i="2"/>
  <c r="G88" i="2"/>
  <c r="H88" i="2"/>
  <c r="I88" i="2"/>
  <c r="J88" i="2"/>
  <c r="K88" i="2"/>
  <c r="L88" i="2"/>
  <c r="E88" i="2"/>
  <c r="N57" i="2"/>
  <c r="N56" i="2"/>
  <c r="E258" i="2"/>
  <c r="F258" i="2"/>
  <c r="G258" i="2"/>
  <c r="H258" i="2"/>
  <c r="I258" i="2"/>
  <c r="J258" i="2"/>
  <c r="K258" i="2"/>
  <c r="L258" i="2"/>
  <c r="M258" i="2"/>
  <c r="N258" i="2"/>
  <c r="D258" i="2"/>
  <c r="E257" i="2"/>
  <c r="F257" i="2"/>
  <c r="G257" i="2"/>
  <c r="H257" i="2"/>
  <c r="I257" i="2"/>
  <c r="J257" i="2"/>
  <c r="K257" i="2"/>
  <c r="L257" i="2"/>
  <c r="M257" i="2"/>
  <c r="N257" i="2"/>
  <c r="D257" i="2"/>
  <c r="E256" i="2"/>
  <c r="F256" i="2"/>
  <c r="G256" i="2"/>
  <c r="H256" i="2"/>
  <c r="I256" i="2"/>
  <c r="J256" i="2"/>
  <c r="K256" i="2"/>
  <c r="L256" i="2"/>
  <c r="M256" i="2"/>
  <c r="N256" i="2"/>
  <c r="E255" i="2"/>
  <c r="F255" i="2"/>
  <c r="G255" i="2"/>
  <c r="H255" i="2"/>
  <c r="I255" i="2"/>
  <c r="J255" i="2"/>
  <c r="K255" i="2"/>
  <c r="L255" i="2"/>
  <c r="M255" i="2"/>
  <c r="N255" i="2"/>
  <c r="D256" i="2"/>
  <c r="D255" i="2"/>
  <c r="N271" i="2"/>
  <c r="N135" i="2" l="1"/>
  <c r="N88" i="2"/>
  <c r="N269" i="2" l="1"/>
  <c r="E228" i="2"/>
  <c r="F228" i="2"/>
  <c r="G228" i="2"/>
  <c r="H228" i="2"/>
  <c r="I228" i="2"/>
  <c r="J228" i="2"/>
  <c r="K228" i="2"/>
  <c r="L228" i="2"/>
  <c r="M228" i="2"/>
  <c r="N228" i="2"/>
  <c r="D228" i="2"/>
  <c r="E219" i="2"/>
  <c r="F219" i="2"/>
  <c r="G219" i="2"/>
  <c r="H219" i="2"/>
  <c r="I219" i="2"/>
  <c r="J219" i="2"/>
  <c r="K219" i="2"/>
  <c r="L219" i="2"/>
  <c r="M219" i="2"/>
  <c r="N219" i="2"/>
  <c r="D219" i="2"/>
  <c r="E210" i="2"/>
  <c r="F210" i="2"/>
  <c r="G210" i="2"/>
  <c r="H210" i="2"/>
  <c r="I210" i="2"/>
  <c r="J210" i="2"/>
  <c r="K210" i="2"/>
  <c r="L210" i="2"/>
  <c r="M210" i="2"/>
  <c r="N210" i="2"/>
  <c r="D210" i="2"/>
  <c r="I57" i="2" l="1"/>
  <c r="I56" i="2"/>
  <c r="E198" i="2" l="1"/>
  <c r="F198" i="2"/>
  <c r="H198" i="2"/>
  <c r="I198" i="2"/>
  <c r="J198" i="2"/>
  <c r="K198" i="2"/>
  <c r="L198" i="2"/>
  <c r="M198" i="2"/>
  <c r="N203" i="2"/>
  <c r="D198" i="2"/>
  <c r="E172" i="2"/>
  <c r="F172" i="2"/>
  <c r="G172" i="2"/>
  <c r="H172" i="2"/>
  <c r="I172" i="2"/>
  <c r="J172" i="2"/>
  <c r="K172" i="2"/>
  <c r="L172" i="2"/>
  <c r="M172" i="2"/>
  <c r="N172" i="2"/>
  <c r="N177" i="2" s="1"/>
  <c r="D172" i="2"/>
  <c r="M135" i="2"/>
  <c r="E135" i="2"/>
  <c r="F135" i="2"/>
  <c r="G135" i="2"/>
  <c r="H135" i="2"/>
  <c r="I135" i="2"/>
  <c r="J135" i="2"/>
  <c r="K135" i="2"/>
  <c r="L135" i="2"/>
  <c r="D135" i="2"/>
  <c r="N114" i="2"/>
  <c r="N118" i="2" s="1"/>
  <c r="E114" i="2"/>
  <c r="F114" i="2"/>
  <c r="G114" i="2"/>
  <c r="H114" i="2"/>
  <c r="I114" i="2"/>
  <c r="J114" i="2"/>
  <c r="K114" i="2"/>
  <c r="L114" i="2"/>
  <c r="M114" i="2"/>
  <c r="D114" i="2"/>
  <c r="M88" i="2"/>
  <c r="N92" i="2"/>
  <c r="E66" i="2"/>
  <c r="F66" i="2"/>
  <c r="G66" i="2"/>
  <c r="H66" i="2"/>
  <c r="J66" i="2"/>
  <c r="K66" i="2"/>
  <c r="M66" i="2"/>
  <c r="D66" i="2"/>
  <c r="E39" i="2"/>
  <c r="F39" i="2"/>
  <c r="G39" i="2"/>
  <c r="H39" i="2"/>
  <c r="I39" i="2"/>
  <c r="J39" i="2"/>
  <c r="K39" i="2"/>
  <c r="L39" i="2"/>
  <c r="M39" i="2"/>
  <c r="N39" i="2"/>
  <c r="N43" i="2" s="1"/>
  <c r="D39" i="2"/>
  <c r="N17" i="2"/>
  <c r="N22" i="2" s="1"/>
  <c r="E17" i="2"/>
  <c r="F17" i="2"/>
  <c r="G17" i="2"/>
  <c r="H17" i="2"/>
  <c r="I17" i="2"/>
  <c r="J17" i="2"/>
  <c r="K17" i="2"/>
  <c r="L17" i="2"/>
  <c r="M17" i="2"/>
  <c r="D17" i="2"/>
  <c r="I267" i="2" l="1"/>
  <c r="L267" i="2"/>
  <c r="G267" i="2"/>
  <c r="E267" i="2"/>
  <c r="M267" i="2"/>
  <c r="H267" i="2"/>
  <c r="F267" i="2"/>
  <c r="D267" i="2"/>
  <c r="J267" i="2"/>
  <c r="K267" i="2"/>
  <c r="N267" i="2"/>
  <c r="N273" i="2" s="1"/>
  <c r="L66" i="2"/>
  <c r="I66" i="2" l="1"/>
  <c r="N149" i="2" l="1"/>
  <c r="N151" i="2" s="1"/>
  <c r="E149" i="2"/>
  <c r="F149" i="2"/>
  <c r="G149" i="2"/>
  <c r="H149" i="2"/>
  <c r="I149" i="2"/>
  <c r="J149" i="2"/>
  <c r="K149" i="2"/>
  <c r="L149" i="2"/>
  <c r="M149" i="2"/>
  <c r="D149" i="2"/>
  <c r="N99" i="2"/>
  <c r="N235" i="2" l="1"/>
  <c r="E235" i="2"/>
  <c r="N66" i="2"/>
  <c r="N71" i="2" s="1"/>
  <c r="N230" i="2" l="1"/>
  <c r="N221" i="2"/>
  <c r="N212" i="2"/>
</calcChain>
</file>

<file path=xl/sharedStrings.xml><?xml version="1.0" encoding="utf-8"?>
<sst xmlns="http://schemas.openxmlformats.org/spreadsheetml/2006/main" count="976" uniqueCount="68">
  <si>
    <t>Actividad</t>
  </si>
  <si>
    <t>Concepto</t>
  </si>
  <si>
    <t>AREA I</t>
  </si>
  <si>
    <t>AREA II</t>
  </si>
  <si>
    <t>AREA III</t>
  </si>
  <si>
    <t>AREA IV</t>
  </si>
  <si>
    <t>AREA V</t>
  </si>
  <si>
    <t>AREA VI</t>
  </si>
  <si>
    <t>AREA VII</t>
  </si>
  <si>
    <t>AREA VIII</t>
  </si>
  <si>
    <t>AREA IX</t>
  </si>
  <si>
    <t>H.R.ALBERCA</t>
  </si>
  <si>
    <t>TOTAL</t>
  </si>
  <si>
    <t>Hospitalizacion</t>
  </si>
  <si>
    <t>Importe</t>
  </si>
  <si>
    <t>RHB ingresados</t>
  </si>
  <si>
    <t>Procedimientos Quirúrgicos LE</t>
  </si>
  <si>
    <t>Procedimientos Quirúrgicos URG</t>
  </si>
  <si>
    <t xml:space="preserve">Radiologia </t>
  </si>
  <si>
    <t>Urgencias  (CANON)</t>
  </si>
  <si>
    <t>Consultas</t>
  </si>
  <si>
    <t>Consultas H.MM</t>
  </si>
  <si>
    <t>Estancias (Salud Mental)</t>
  </si>
  <si>
    <t>Camara Hiperbárica</t>
  </si>
  <si>
    <t>RHB - Parálisis cerebral</t>
  </si>
  <si>
    <t>RHB Parálisis cerebral(Astus)</t>
  </si>
  <si>
    <t>Consultas H.M.M.(H.Molina)</t>
  </si>
  <si>
    <t>Radiologia Simple</t>
  </si>
  <si>
    <t>Incremento 6,39 % P.Qx.</t>
  </si>
  <si>
    <t>Incremento 6,39 % RHB Ambulatoria</t>
  </si>
  <si>
    <t>Fisioterapia CALASPARRA</t>
  </si>
  <si>
    <t>Fisioterapia CARAVACA</t>
  </si>
  <si>
    <t>Logopedia CARAVACA</t>
  </si>
  <si>
    <t>Pruebas Diagnoticas no Radiologicas</t>
  </si>
  <si>
    <t>Pruebas Diagnoticas  Radiologicas</t>
  </si>
  <si>
    <t>Urgencias (canon)</t>
  </si>
  <si>
    <t>TOTAL FACTURACIÓN</t>
  </si>
  <si>
    <t>Total incremento 6,39%</t>
  </si>
  <si>
    <t>HOSPITAL MESA DEL CASTILLO, S.L., CIF: B30023535</t>
  </si>
  <si>
    <t>IDCQ Hospitales y Sanidad, S.L.U., CIF B-87324844</t>
  </si>
  <si>
    <t>TERAPIAS MÉDICAS DOMICILIARIAS, S.L. (RIBERA HOSPITAL DE MOLINA), CIF: B45395993</t>
  </si>
  <si>
    <t>NUEVA FAMILIA RESIDENCIA ENCARNACIÓN SEGURA TÁRRAGA, S.L, CIF: B73089252 (Residencia Villademar)</t>
  </si>
  <si>
    <t>CLÍNICA MÉDICO QUIRÚRGICA SAN JOSÉ, CIF: A-30015333</t>
  </si>
  <si>
    <t>SANTO Y REAL HOSPITAL DE CARIDAD DE CARTAGENA, CIF: G30605331</t>
  </si>
  <si>
    <t>Hospital  Virgen del Alcázar de Lorca, S.A., CIF: A30015945</t>
  </si>
  <si>
    <t>RESIDENCIA LOS ALMENDROS, S.L., CIF: B30728125</t>
  </si>
  <si>
    <t>Asociación Tutelar de la Persona con Discapacidad, (ASTUS) CIF: G30604540</t>
  </si>
  <si>
    <t>Hospital C.M.Virgen de la Caridad de Cartagena, CIF, B-30722672</t>
  </si>
  <si>
    <t>Centro Médico Virgen de la Caridad de Caravaca, CIF: B 30096341 (antes Clínica Bernal)</t>
  </si>
  <si>
    <t>Ita-Clinic BCN, S.L, CIF: B61699435 (antes Clínica San Felipe del Mediterraneo)</t>
  </si>
  <si>
    <t>Hospital Nuestra Señora del Perpetuo Socorro, S.A., CIF: A 30602965</t>
  </si>
  <si>
    <t xml:space="preserve"> Ejercicio 2022.</t>
  </si>
  <si>
    <t>Regularizacion Tarifas Hospitalización</t>
  </si>
  <si>
    <t>Incremento 6,39 % P.Diag.-no Efigie Afectada</t>
  </si>
  <si>
    <t>REGULARIZACIÓN TARIFAS HOSPITALIZACIÓN</t>
  </si>
  <si>
    <t>APLICACIÓN INCREMENTO 6,39% S/PQX; PD.NO EFIGIE AFECTADAS; RHB AMBULATORIA</t>
  </si>
  <si>
    <t>Total regularización</t>
  </si>
  <si>
    <t>0</t>
  </si>
  <si>
    <t>Hospital Fundación de la Real Piedad, CIF: G30016992</t>
  </si>
  <si>
    <t>RHB Ambulatoria</t>
  </si>
  <si>
    <t>RHB Ambulatoria-Torre Pacheco</t>
  </si>
  <si>
    <t>Logopedia-Ambulatoria</t>
  </si>
  <si>
    <t>RHB Ambulatoria CARAVACA</t>
  </si>
  <si>
    <t>Logopedia-Ambulatoria CARAVACA</t>
  </si>
  <si>
    <t>RHB Ambulatoria CALASPARRA</t>
  </si>
  <si>
    <t>Fuente SAP y PIN año 2022</t>
  </si>
  <si>
    <t>Gasto y actividad  de centros que tienen  suscrito Concierto de Asistencia Sanitaria.</t>
  </si>
  <si>
    <t xml:space="preserve">RESUMEN ANUAL GASTO y ACTIVIDAD  DE CENTROS QUE TIENEN SUSCRITO CON SMS CONCIERTO DE ASISTENCIA SANITARIA AÑO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</si>
</sst>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\ _€_-;\-* #,##0\ _€_-;_-* &quot;-&quot;??\ _€_-;_-@_-"/>
    <numFmt numFmtId="167" formatCode="_-* #,##0.00\ [$€-C0A]_-;\-* #,##0.00\ [$€-C0A]_-;_-* &quot;-&quot;??\ [$€-C0A]_-;_-@_-"/>
    <numFmt numFmtId="168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9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14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4" fontId="10" fillId="5" borderId="22" applyNumberFormat="0" applyProtection="0">
      <alignment horizontal="left" vertical="center" indent="1"/>
    </xf>
    <xf numFmtId="0" fontId="11" fillId="6" borderId="23" applyBorder="0"/>
    <xf numFmtId="4" fontId="10" fillId="5" borderId="22" applyNumberFormat="0" applyProtection="0">
      <alignment horizontal="left" vertical="center" indent="1"/>
    </xf>
    <xf numFmtId="4" fontId="10" fillId="7" borderId="22" applyNumberFormat="0" applyProtection="0">
      <alignment horizontal="right" vertical="center"/>
    </xf>
    <xf numFmtId="4" fontId="10" fillId="8" borderId="22" applyNumberFormat="0" applyProtection="0">
      <alignment horizontal="left" vertical="center" indent="1"/>
    </xf>
    <xf numFmtId="4" fontId="10" fillId="9" borderId="22" applyNumberFormat="0" applyProtection="0">
      <alignment vertical="center"/>
    </xf>
    <xf numFmtId="4" fontId="16" fillId="10" borderId="22" applyNumberFormat="0" applyProtection="0">
      <alignment horizontal="right" vertical="center"/>
    </xf>
    <xf numFmtId="0" fontId="10" fillId="11" borderId="22" applyNumberFormat="0" applyProtection="0">
      <alignment horizontal="left" vertical="center" indent="1"/>
    </xf>
    <xf numFmtId="4" fontId="10" fillId="0" borderId="22" applyNumberFormat="0" applyProtection="0">
      <alignment horizontal="right" vertical="center"/>
    </xf>
    <xf numFmtId="0" fontId="10" fillId="12" borderId="22" applyNumberFormat="0" applyProtection="0">
      <alignment horizontal="left" vertical="center" indent="1"/>
    </xf>
    <xf numFmtId="0" fontId="10" fillId="13" borderId="22" applyNumberFormat="0" applyProtection="0">
      <alignment horizontal="left" vertical="center" indent="1"/>
    </xf>
    <xf numFmtId="0" fontId="10" fillId="14" borderId="22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" fontId="3" fillId="3" borderId="12" xfId="1" applyNumberFormat="1" applyFont="1" applyFill="1" applyBorder="1"/>
    <xf numFmtId="1" fontId="3" fillId="3" borderId="13" xfId="1" applyNumberFormat="1" applyFont="1" applyFill="1" applyBorder="1"/>
    <xf numFmtId="1" fontId="3" fillId="3" borderId="14" xfId="0" applyNumberFormat="1" applyFont="1" applyFill="1" applyBorder="1"/>
    <xf numFmtId="164" fontId="3" fillId="4" borderId="15" xfId="1" applyFont="1" applyFill="1" applyBorder="1"/>
    <xf numFmtId="164" fontId="3" fillId="4" borderId="16" xfId="1" applyFont="1" applyFill="1" applyBorder="1"/>
    <xf numFmtId="164" fontId="3" fillId="4" borderId="17" xfId="0" applyNumberFormat="1" applyFont="1" applyFill="1" applyBorder="1"/>
    <xf numFmtId="0" fontId="3" fillId="0" borderId="0" xfId="0" applyFont="1" applyFill="1"/>
    <xf numFmtId="0" fontId="10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3" fillId="0" borderId="0" xfId="0" applyFont="1"/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" fontId="3" fillId="3" borderId="13" xfId="0" applyNumberFormat="1" applyFont="1" applyFill="1" applyBorder="1"/>
    <xf numFmtId="0" fontId="3" fillId="4" borderId="16" xfId="0" applyFont="1" applyFill="1" applyBorder="1"/>
    <xf numFmtId="0" fontId="5" fillId="0" borderId="0" xfId="0" applyFont="1" applyFill="1"/>
    <xf numFmtId="164" fontId="3" fillId="2" borderId="3" xfId="0" applyNumberFormat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/>
    <xf numFmtId="3" fontId="3" fillId="0" borderId="12" xfId="1" applyNumberFormat="1" applyFont="1" applyFill="1" applyBorder="1"/>
    <xf numFmtId="0" fontId="12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" fontId="5" fillId="0" borderId="0" xfId="0" applyNumberFormat="1" applyFont="1"/>
    <xf numFmtId="3" fontId="3" fillId="0" borderId="13" xfId="1" applyNumberFormat="1" applyFont="1" applyFill="1" applyBorder="1"/>
    <xf numFmtId="0" fontId="8" fillId="2" borderId="6" xfId="0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10" fillId="0" borderId="0" xfId="0" applyFont="1" applyFill="1" applyBorder="1"/>
    <xf numFmtId="0" fontId="10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5" fillId="0" borderId="0" xfId="1" applyFont="1"/>
    <xf numFmtId="164" fontId="5" fillId="0" borderId="0" xfId="1" applyFont="1" applyFill="1"/>
    <xf numFmtId="0" fontId="3" fillId="3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3" fillId="0" borderId="0" xfId="0" applyNumberFormat="1" applyFont="1"/>
    <xf numFmtId="2" fontId="5" fillId="0" borderId="0" xfId="0" applyNumberFormat="1" applyFont="1" applyFill="1"/>
    <xf numFmtId="164" fontId="3" fillId="4" borderId="24" xfId="1" applyFont="1" applyFill="1" applyBorder="1"/>
    <xf numFmtId="164" fontId="3" fillId="0" borderId="0" xfId="0" applyNumberFormat="1" applyFont="1" applyBorder="1"/>
    <xf numFmtId="164" fontId="0" fillId="0" borderId="0" xfId="0" applyNumberFormat="1" applyBorder="1"/>
    <xf numFmtId="164" fontId="3" fillId="0" borderId="0" xfId="0" applyNumberFormat="1" applyFont="1"/>
    <xf numFmtId="166" fontId="3" fillId="0" borderId="0" xfId="0" applyNumberFormat="1" applyFont="1" applyBorder="1"/>
    <xf numFmtId="1" fontId="17" fillId="3" borderId="13" xfId="1" applyNumberFormat="1" applyFont="1" applyFill="1" applyBorder="1"/>
    <xf numFmtId="164" fontId="17" fillId="4" borderId="16" xfId="1" applyFont="1" applyFill="1" applyBorder="1"/>
    <xf numFmtId="0" fontId="15" fillId="0" borderId="0" xfId="0" applyNumberFormat="1" applyFont="1" applyFill="1" applyBorder="1"/>
    <xf numFmtId="167" fontId="14" fillId="0" borderId="0" xfId="0" applyNumberFormat="1" applyFont="1" applyFill="1" applyBorder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4" fontId="3" fillId="4" borderId="25" xfId="1" applyFont="1" applyFill="1" applyBorder="1"/>
    <xf numFmtId="0" fontId="3" fillId="4" borderId="25" xfId="0" applyFont="1" applyFill="1" applyBorder="1"/>
    <xf numFmtId="164" fontId="3" fillId="4" borderId="26" xfId="0" applyNumberFormat="1" applyFont="1" applyFill="1" applyBorder="1"/>
    <xf numFmtId="0" fontId="3" fillId="3" borderId="2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8" fontId="3" fillId="4" borderId="17" xfId="0" applyNumberFormat="1" applyFont="1" applyFill="1" applyBorder="1"/>
    <xf numFmtId="168" fontId="3" fillId="4" borderId="9" xfId="0" applyNumberFormat="1" applyFont="1" applyFill="1" applyBorder="1"/>
    <xf numFmtId="164" fontId="3" fillId="0" borderId="0" xfId="1" applyFont="1" applyFill="1" applyBorder="1"/>
    <xf numFmtId="164" fontId="3" fillId="2" borderId="20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168" fontId="3" fillId="4" borderId="15" xfId="1" applyNumberFormat="1" applyFont="1" applyFill="1" applyBorder="1"/>
    <xf numFmtId="168" fontId="3" fillId="4" borderId="16" xfId="1" applyNumberFormat="1" applyFont="1" applyFill="1" applyBorder="1"/>
    <xf numFmtId="168" fontId="3" fillId="4" borderId="16" xfId="0" applyNumberFormat="1" applyFont="1" applyFill="1" applyBorder="1"/>
    <xf numFmtId="0" fontId="2" fillId="17" borderId="6" xfId="0" applyFont="1" applyFill="1" applyBorder="1"/>
    <xf numFmtId="1" fontId="3" fillId="3" borderId="27" xfId="1" applyNumberFormat="1" applyFont="1" applyFill="1" applyBorder="1"/>
    <xf numFmtId="164" fontId="3" fillId="4" borderId="21" xfId="1" applyFont="1" applyFill="1" applyBorder="1"/>
    <xf numFmtId="0" fontId="0" fillId="0" borderId="18" xfId="0" applyBorder="1"/>
    <xf numFmtId="0" fontId="0" fillId="0" borderId="0" xfId="0" applyBorder="1"/>
    <xf numFmtId="44" fontId="0" fillId="0" borderId="28" xfId="0" applyNumberFormat="1" applyBorder="1"/>
    <xf numFmtId="44" fontId="3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164" fontId="8" fillId="2" borderId="3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/>
    </xf>
    <xf numFmtId="164" fontId="8" fillId="2" borderId="35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 wrapText="1"/>
    </xf>
    <xf numFmtId="0" fontId="18" fillId="0" borderId="0" xfId="0" applyFont="1"/>
    <xf numFmtId="0" fontId="3" fillId="4" borderId="10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32" xfId="1" applyNumberFormat="1" applyFont="1" applyFill="1" applyBorder="1"/>
    <xf numFmtId="1" fontId="3" fillId="3" borderId="20" xfId="1" applyNumberFormat="1" applyFont="1" applyFill="1" applyBorder="1"/>
    <xf numFmtId="0" fontId="3" fillId="4" borderId="19" xfId="0" applyFont="1" applyFill="1" applyBorder="1" applyAlignment="1">
      <alignment horizontal="center" vertical="center" wrapText="1"/>
    </xf>
    <xf numFmtId="164" fontId="3" fillId="4" borderId="7" xfId="1" applyFont="1" applyFill="1" applyBorder="1"/>
    <xf numFmtId="164" fontId="3" fillId="4" borderId="3" xfId="1" applyFont="1" applyFill="1" applyBorder="1"/>
    <xf numFmtId="44" fontId="8" fillId="2" borderId="6" xfId="0" applyNumberFormat="1" applyFont="1" applyFill="1" applyBorder="1" applyAlignment="1">
      <alignment horizontal="center" vertical="center"/>
    </xf>
    <xf numFmtId="164" fontId="8" fillId="17" borderId="6" xfId="0" applyNumberFormat="1" applyFont="1" applyFill="1" applyBorder="1" applyAlignment="1">
      <alignment horizontal="center"/>
    </xf>
    <xf numFmtId="0" fontId="2" fillId="16" borderId="6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vertical="center"/>
    </xf>
    <xf numFmtId="0" fontId="5" fillId="0" borderId="47" xfId="0" applyFont="1" applyBorder="1"/>
    <xf numFmtId="0" fontId="3" fillId="0" borderId="3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</cellXfs>
  <cellStyles count="19">
    <cellStyle name="Euro" xfId="1"/>
    <cellStyle name="Millares 2" xfId="16"/>
    <cellStyle name="Millares 3" xfId="2"/>
    <cellStyle name="Moneda 2" xfId="18"/>
    <cellStyle name="Normal" xfId="0" builtinId="0"/>
    <cellStyle name="Normal 2" xfId="3"/>
    <cellStyle name="Normal 2 2" xfId="17"/>
    <cellStyle name="SAPBEXaggData" xfId="9"/>
    <cellStyle name="SAPBEXaggItem" xfId="8"/>
    <cellStyle name="SAPBEXchaText" xfId="6"/>
    <cellStyle name="SAPBEXformats" xfId="7"/>
    <cellStyle name="SAPBEXHLevel0" xfId="11"/>
    <cellStyle name="SAPBEXHLevel1" xfId="13"/>
    <cellStyle name="SAPBEXHLevel2" xfId="14"/>
    <cellStyle name="SAPBEXHLevel3" xfId="15"/>
    <cellStyle name="SAPBEXItemHeader" xfId="5"/>
    <cellStyle name="SAPBEXstdData" xfId="12"/>
    <cellStyle name="SAPBEXstdItem" xfId="4"/>
    <cellStyle name="SAPBEXundefined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2"/>
  <sheetViews>
    <sheetView tabSelected="1" topLeftCell="A233" workbookViewId="0">
      <selection activeCell="A268" sqref="A268"/>
    </sheetView>
  </sheetViews>
  <sheetFormatPr baseColWidth="10" defaultRowHeight="15" x14ac:dyDescent="0.25"/>
  <cols>
    <col min="1" max="1" width="48.85546875" style="1" bestFit="1" customWidth="1"/>
    <col min="2" max="2" width="19.42578125" style="1" customWidth="1"/>
    <col min="3" max="3" width="14.5703125" style="1" customWidth="1"/>
    <col min="4" max="4" width="14.85546875" style="1" bestFit="1" customWidth="1"/>
    <col min="5" max="5" width="17.5703125" style="1" customWidth="1"/>
    <col min="6" max="6" width="16.7109375" style="1" customWidth="1"/>
    <col min="7" max="7" width="14.42578125" style="1" customWidth="1"/>
    <col min="8" max="8" width="15.42578125" style="1" customWidth="1"/>
    <col min="9" max="9" width="17.5703125" style="1" customWidth="1"/>
    <col min="10" max="10" width="17.140625" style="1" customWidth="1"/>
    <col min="11" max="11" width="17.85546875" style="1" customWidth="1"/>
    <col min="12" max="12" width="15.5703125" style="1" customWidth="1"/>
    <col min="13" max="13" width="16.140625" style="1" customWidth="1"/>
    <col min="14" max="14" width="15.5703125" style="1" bestFit="1" customWidth="1"/>
    <col min="15" max="15" width="12" style="1" bestFit="1" customWidth="1"/>
    <col min="16" max="16384" width="11.42578125" style="1"/>
  </cols>
  <sheetData>
    <row r="1" spans="1:18" ht="15.75" thickBot="1" x14ac:dyDescent="0.3"/>
    <row r="2" spans="1:18" ht="18.75" thickBot="1" x14ac:dyDescent="0.3">
      <c r="B2" s="149" t="s">
        <v>66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P2" s="12"/>
      <c r="Q2" s="12"/>
      <c r="R2" s="2"/>
    </row>
    <row r="3" spans="1:18" ht="15.75" thickBot="1" x14ac:dyDescent="0.3">
      <c r="B3" s="32"/>
      <c r="C3" s="18"/>
      <c r="P3" s="12"/>
      <c r="Q3" s="12"/>
      <c r="R3" s="2"/>
    </row>
    <row r="4" spans="1:18" ht="18.75" thickBot="1" x14ac:dyDescent="0.3">
      <c r="B4" s="152" t="s">
        <v>51</v>
      </c>
      <c r="C4" s="153"/>
      <c r="P4" s="12"/>
      <c r="Q4" s="12"/>
      <c r="R4" s="2"/>
    </row>
    <row r="5" spans="1:18" ht="15.75" thickBot="1" x14ac:dyDescent="0.3">
      <c r="B5" s="4"/>
      <c r="C5" s="4"/>
      <c r="P5" s="12"/>
      <c r="Q5" s="12"/>
      <c r="R5" s="2"/>
    </row>
    <row r="6" spans="1:18" ht="15.75" thickBot="1" x14ac:dyDescent="0.3">
      <c r="A6" s="146" t="s">
        <v>39</v>
      </c>
      <c r="B6" s="82" t="s">
        <v>0</v>
      </c>
      <c r="C6" s="5" t="s">
        <v>1</v>
      </c>
      <c r="D6" s="23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5" t="s">
        <v>11</v>
      </c>
      <c r="N6" s="25" t="s">
        <v>12</v>
      </c>
      <c r="P6" s="12"/>
      <c r="Q6" s="12"/>
      <c r="R6" s="2"/>
    </row>
    <row r="7" spans="1:18" x14ac:dyDescent="0.25">
      <c r="A7" s="147"/>
      <c r="B7" s="140" t="s">
        <v>13</v>
      </c>
      <c r="C7" s="72" t="s">
        <v>0</v>
      </c>
      <c r="D7" s="6"/>
      <c r="E7" s="7">
        <v>18</v>
      </c>
      <c r="F7" s="7"/>
      <c r="G7" s="7"/>
      <c r="H7" s="7"/>
      <c r="I7" s="7"/>
      <c r="J7" s="7">
        <v>4</v>
      </c>
      <c r="K7" s="7"/>
      <c r="L7" s="7"/>
      <c r="M7" s="26"/>
      <c r="N7" s="8">
        <v>22</v>
      </c>
      <c r="P7" s="12"/>
      <c r="Q7" s="12"/>
      <c r="R7" s="2"/>
    </row>
    <row r="8" spans="1:18" ht="15.75" thickBot="1" x14ac:dyDescent="0.3">
      <c r="A8" s="147"/>
      <c r="B8" s="140"/>
      <c r="C8" s="74" t="s">
        <v>14</v>
      </c>
      <c r="D8" s="55"/>
      <c r="E8" s="69">
        <v>2772</v>
      </c>
      <c r="F8" s="69"/>
      <c r="G8" s="69"/>
      <c r="H8" s="69"/>
      <c r="I8" s="69"/>
      <c r="J8" s="69">
        <v>537.12</v>
      </c>
      <c r="K8" s="69"/>
      <c r="L8" s="69"/>
      <c r="M8" s="70"/>
      <c r="N8" s="71">
        <v>3309.12</v>
      </c>
      <c r="P8" s="12"/>
      <c r="Q8" s="12"/>
      <c r="R8" s="2"/>
    </row>
    <row r="9" spans="1:18" x14ac:dyDescent="0.25">
      <c r="A9" s="147"/>
      <c r="B9" s="140" t="s">
        <v>16</v>
      </c>
      <c r="C9" s="72" t="s">
        <v>0</v>
      </c>
      <c r="D9" s="6">
        <v>1787</v>
      </c>
      <c r="E9" s="7">
        <v>33</v>
      </c>
      <c r="F9" s="7">
        <v>24</v>
      </c>
      <c r="G9" s="7">
        <v>14</v>
      </c>
      <c r="H9" s="7">
        <v>5</v>
      </c>
      <c r="I9" s="7">
        <v>831</v>
      </c>
      <c r="J9" s="7">
        <v>2271</v>
      </c>
      <c r="K9" s="7">
        <v>7</v>
      </c>
      <c r="L9" s="7">
        <v>2</v>
      </c>
      <c r="M9" s="26"/>
      <c r="N9" s="26">
        <v>4974</v>
      </c>
      <c r="P9" s="12"/>
      <c r="Q9" s="12"/>
      <c r="R9" s="2"/>
    </row>
    <row r="10" spans="1:18" ht="15.75" thickBot="1" x14ac:dyDescent="0.3">
      <c r="A10" s="147"/>
      <c r="B10" s="140"/>
      <c r="C10" s="73" t="s">
        <v>14</v>
      </c>
      <c r="D10" s="9">
        <v>1981398.71</v>
      </c>
      <c r="E10" s="10">
        <v>77912.759999999995</v>
      </c>
      <c r="F10" s="10">
        <v>22174.3</v>
      </c>
      <c r="G10" s="10">
        <v>25734.639999999999</v>
      </c>
      <c r="H10" s="10">
        <v>5438.88</v>
      </c>
      <c r="I10" s="10">
        <v>472947</v>
      </c>
      <c r="J10" s="10">
        <v>1379341.44</v>
      </c>
      <c r="K10" s="10">
        <v>6810.51</v>
      </c>
      <c r="L10" s="10">
        <v>1617</v>
      </c>
      <c r="M10" s="27"/>
      <c r="N10" s="10">
        <v>3973375.24</v>
      </c>
      <c r="P10" s="12"/>
      <c r="Q10" s="12"/>
      <c r="R10" s="2"/>
    </row>
    <row r="11" spans="1:18" x14ac:dyDescent="0.25">
      <c r="A11" s="147"/>
      <c r="B11" s="140" t="s">
        <v>17</v>
      </c>
      <c r="C11" s="72" t="s">
        <v>0</v>
      </c>
      <c r="D11" s="6">
        <v>3</v>
      </c>
      <c r="E11" s="7" t="s">
        <v>57</v>
      </c>
      <c r="F11" s="7" t="s">
        <v>57</v>
      </c>
      <c r="G11" s="7" t="s">
        <v>57</v>
      </c>
      <c r="H11" s="7" t="s">
        <v>57</v>
      </c>
      <c r="I11" s="7">
        <v>2</v>
      </c>
      <c r="J11" s="7">
        <v>114</v>
      </c>
      <c r="K11" s="7">
        <v>1</v>
      </c>
      <c r="L11" s="7" t="s">
        <v>57</v>
      </c>
      <c r="M11" s="26"/>
      <c r="N11" s="26">
        <v>120</v>
      </c>
      <c r="P11" s="12"/>
      <c r="Q11" s="12"/>
      <c r="R11" s="2"/>
    </row>
    <row r="12" spans="1:18" ht="15.75" thickBot="1" x14ac:dyDescent="0.3">
      <c r="A12" s="147"/>
      <c r="B12" s="140"/>
      <c r="C12" s="73" t="s">
        <v>14</v>
      </c>
      <c r="D12" s="9">
        <v>5257.7</v>
      </c>
      <c r="E12" s="10" t="s">
        <v>57</v>
      </c>
      <c r="F12" s="10" t="s">
        <v>57</v>
      </c>
      <c r="G12" s="10" t="s">
        <v>57</v>
      </c>
      <c r="H12" s="10" t="s">
        <v>57</v>
      </c>
      <c r="I12" s="10">
        <v>5302</v>
      </c>
      <c r="J12" s="10">
        <v>192962.72</v>
      </c>
      <c r="K12" s="10">
        <v>1898.26</v>
      </c>
      <c r="L12" s="10" t="s">
        <v>57</v>
      </c>
      <c r="M12" s="27"/>
      <c r="N12" s="10">
        <v>205420.68</v>
      </c>
      <c r="P12" s="12"/>
      <c r="Q12" s="12"/>
      <c r="R12" s="2"/>
    </row>
    <row r="13" spans="1:18" ht="15" customHeight="1" x14ac:dyDescent="0.25">
      <c r="A13" s="147"/>
      <c r="B13" s="140" t="s">
        <v>33</v>
      </c>
      <c r="C13" s="72" t="s">
        <v>0</v>
      </c>
      <c r="D13" s="6">
        <v>2125</v>
      </c>
      <c r="E13" s="7">
        <v>135</v>
      </c>
      <c r="F13" s="7">
        <v>21</v>
      </c>
      <c r="G13" s="7">
        <v>284</v>
      </c>
      <c r="H13" s="7">
        <v>620</v>
      </c>
      <c r="I13" s="7">
        <v>1145</v>
      </c>
      <c r="J13" s="7">
        <v>3295</v>
      </c>
      <c r="K13" s="7">
        <v>193</v>
      </c>
      <c r="L13" s="7">
        <v>566</v>
      </c>
      <c r="M13" s="26"/>
      <c r="N13" s="26">
        <v>8384</v>
      </c>
      <c r="P13" s="12"/>
      <c r="Q13" s="12"/>
      <c r="R13" s="2"/>
    </row>
    <row r="14" spans="1:18" ht="15.75" thickBot="1" x14ac:dyDescent="0.3">
      <c r="A14" s="147"/>
      <c r="B14" s="140"/>
      <c r="C14" s="74" t="s">
        <v>14</v>
      </c>
      <c r="D14" s="9">
        <v>293145.25</v>
      </c>
      <c r="E14" s="10">
        <v>32255.64</v>
      </c>
      <c r="F14" s="10">
        <v>1422.8</v>
      </c>
      <c r="G14" s="10">
        <v>33769.83</v>
      </c>
      <c r="H14" s="10">
        <v>72624.36</v>
      </c>
      <c r="I14" s="10">
        <v>86400.1</v>
      </c>
      <c r="J14" s="10">
        <v>326453.38</v>
      </c>
      <c r="K14" s="10">
        <v>13730.02</v>
      </c>
      <c r="L14" s="10">
        <v>48812.05</v>
      </c>
      <c r="M14" s="27"/>
      <c r="N14" s="10">
        <v>908613.43</v>
      </c>
      <c r="P14" s="12"/>
      <c r="Q14" s="12"/>
      <c r="R14" s="2"/>
    </row>
    <row r="15" spans="1:18" x14ac:dyDescent="0.25">
      <c r="A15" s="147"/>
      <c r="B15" s="140" t="s">
        <v>59</v>
      </c>
      <c r="C15" s="72" t="s">
        <v>0</v>
      </c>
      <c r="D15" s="6">
        <v>5564</v>
      </c>
      <c r="E15" s="7" t="s">
        <v>57</v>
      </c>
      <c r="F15" s="7">
        <v>18</v>
      </c>
      <c r="G15" s="7">
        <v>30</v>
      </c>
      <c r="H15" s="7" t="s">
        <v>57</v>
      </c>
      <c r="I15" s="7">
        <v>298</v>
      </c>
      <c r="J15" s="7">
        <v>9121</v>
      </c>
      <c r="K15" s="7">
        <v>12</v>
      </c>
      <c r="L15" s="7" t="s">
        <v>57</v>
      </c>
      <c r="M15" s="26"/>
      <c r="N15" s="26">
        <v>15043</v>
      </c>
      <c r="P15" s="12"/>
      <c r="Q15" s="12"/>
      <c r="R15" s="2"/>
    </row>
    <row r="16" spans="1:18" ht="15.75" thickBot="1" x14ac:dyDescent="0.3">
      <c r="A16" s="147"/>
      <c r="B16" s="140"/>
      <c r="C16" s="74" t="s">
        <v>14</v>
      </c>
      <c r="D16" s="55">
        <v>32138.880000000001</v>
      </c>
      <c r="E16" s="69" t="s">
        <v>57</v>
      </c>
      <c r="F16" s="69">
        <v>103.68</v>
      </c>
      <c r="G16" s="69">
        <v>172.8</v>
      </c>
      <c r="H16" s="69" t="s">
        <v>57</v>
      </c>
      <c r="I16" s="69">
        <v>1716.48</v>
      </c>
      <c r="J16" s="69">
        <v>52792.32</v>
      </c>
      <c r="K16" s="69">
        <v>92.16</v>
      </c>
      <c r="L16" s="69" t="s">
        <v>57</v>
      </c>
      <c r="M16" s="70"/>
      <c r="N16" s="10">
        <v>87016.320000000007</v>
      </c>
      <c r="P16" s="12"/>
      <c r="Q16" s="12"/>
      <c r="R16" s="2"/>
    </row>
    <row r="17" spans="1:25" ht="15.75" thickBot="1" x14ac:dyDescent="0.3">
      <c r="A17" s="147"/>
      <c r="B17" s="138" t="s">
        <v>12</v>
      </c>
      <c r="C17" s="122" t="s">
        <v>14</v>
      </c>
      <c r="D17" s="79">
        <f>D8+D10+D12+D14+D16</f>
        <v>2311940.54</v>
      </c>
      <c r="E17" s="79">
        <f t="shared" ref="E17:M17" si="0">E8+E10+E12+E14+E16</f>
        <v>112940.4</v>
      </c>
      <c r="F17" s="79">
        <f t="shared" si="0"/>
        <v>23700.78</v>
      </c>
      <c r="G17" s="79">
        <f t="shared" si="0"/>
        <v>59677.270000000004</v>
      </c>
      <c r="H17" s="79">
        <f t="shared" si="0"/>
        <v>78063.240000000005</v>
      </c>
      <c r="I17" s="79">
        <f t="shared" si="0"/>
        <v>566365.57999999996</v>
      </c>
      <c r="J17" s="79">
        <f t="shared" si="0"/>
        <v>1952086.9800000002</v>
      </c>
      <c r="K17" s="79">
        <f t="shared" si="0"/>
        <v>22530.95</v>
      </c>
      <c r="L17" s="79">
        <f t="shared" si="0"/>
        <v>50429.05</v>
      </c>
      <c r="M17" s="137">
        <f t="shared" si="0"/>
        <v>0</v>
      </c>
      <c r="N17" s="81">
        <f>N8+N10+N12+N14+N16</f>
        <v>5177734.790000001</v>
      </c>
      <c r="O17" s="30"/>
      <c r="P17" s="31"/>
      <c r="Q17" s="31"/>
      <c r="R17" s="32"/>
    </row>
    <row r="18" spans="1:25" ht="24" x14ac:dyDescent="0.25">
      <c r="A18" s="147"/>
      <c r="B18" s="118" t="s">
        <v>52</v>
      </c>
      <c r="C18" s="136" t="s">
        <v>14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17">
        <v>8140</v>
      </c>
      <c r="O18" s="30"/>
      <c r="P18" s="31"/>
      <c r="Q18" s="31"/>
      <c r="R18" s="32"/>
    </row>
    <row r="19" spans="1:25" ht="24" x14ac:dyDescent="0.25">
      <c r="A19" s="147"/>
      <c r="B19" s="118" t="s">
        <v>28</v>
      </c>
      <c r="C19" s="80" t="s">
        <v>14</v>
      </c>
      <c r="D19" s="135"/>
      <c r="E19" s="116"/>
      <c r="F19" s="116"/>
      <c r="G19" s="116"/>
      <c r="H19" s="116"/>
      <c r="I19" s="116"/>
      <c r="J19" s="116"/>
      <c r="K19" s="116"/>
      <c r="L19" s="116"/>
      <c r="M19" s="116"/>
      <c r="N19" s="117">
        <v>442102</v>
      </c>
      <c r="O19" s="30"/>
      <c r="P19" s="31"/>
      <c r="Q19" s="31"/>
      <c r="R19" s="32"/>
    </row>
    <row r="20" spans="1:25" ht="36" x14ac:dyDescent="0.25">
      <c r="A20" s="147"/>
      <c r="B20" s="118" t="s">
        <v>53</v>
      </c>
      <c r="C20" s="80" t="s">
        <v>14</v>
      </c>
      <c r="D20" s="119"/>
      <c r="E20" s="109"/>
      <c r="F20" s="109"/>
      <c r="G20" s="109"/>
      <c r="H20" s="109"/>
      <c r="I20" s="109"/>
      <c r="J20" s="109"/>
      <c r="K20" s="109"/>
      <c r="L20" s="109"/>
      <c r="M20" s="109"/>
      <c r="N20" s="111">
        <v>77312</v>
      </c>
      <c r="O20" s="30"/>
      <c r="P20" s="31"/>
      <c r="Q20" s="31"/>
      <c r="R20" s="32"/>
    </row>
    <row r="21" spans="1:25" ht="24" x14ac:dyDescent="0.25">
      <c r="A21" s="147"/>
      <c r="B21" s="114" t="s">
        <v>29</v>
      </c>
      <c r="C21" s="80" t="s">
        <v>14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2">
        <v>9028</v>
      </c>
      <c r="O21" s="30"/>
      <c r="P21" s="31"/>
      <c r="Q21" s="31"/>
      <c r="R21" s="32"/>
    </row>
    <row r="22" spans="1:25" ht="15.75" thickBot="1" x14ac:dyDescent="0.3">
      <c r="A22" s="148"/>
      <c r="B22" s="113" t="s">
        <v>12</v>
      </c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>
        <f>N17+N18+N19+N20+N21</f>
        <v>5714316.790000001</v>
      </c>
      <c r="O22" s="30"/>
      <c r="P22" s="31"/>
      <c r="Q22" s="31"/>
      <c r="R22" s="32"/>
    </row>
    <row r="23" spans="1:25" ht="15.75" thickBot="1" x14ac:dyDescent="0.3">
      <c r="B23" s="33"/>
      <c r="C23" s="34"/>
      <c r="P23" s="12"/>
      <c r="Q23" s="12"/>
      <c r="R23" s="2"/>
    </row>
    <row r="24" spans="1:25" ht="15.75" thickBot="1" x14ac:dyDescent="0.3">
      <c r="A24" s="146" t="s">
        <v>42</v>
      </c>
      <c r="B24" s="17" t="s">
        <v>0</v>
      </c>
      <c r="C24" s="5" t="s">
        <v>1</v>
      </c>
      <c r="D24" s="23" t="s">
        <v>2</v>
      </c>
      <c r="E24" s="24" t="s">
        <v>3</v>
      </c>
      <c r="F24" s="24" t="s">
        <v>4</v>
      </c>
      <c r="G24" s="24" t="s">
        <v>5</v>
      </c>
      <c r="H24" s="24" t="s">
        <v>6</v>
      </c>
      <c r="I24" s="24" t="s">
        <v>7</v>
      </c>
      <c r="J24" s="24" t="s">
        <v>8</v>
      </c>
      <c r="K24" s="24" t="s">
        <v>9</v>
      </c>
      <c r="L24" s="24" t="s">
        <v>10</v>
      </c>
      <c r="M24" s="25" t="s">
        <v>11</v>
      </c>
      <c r="N24" s="25" t="s">
        <v>12</v>
      </c>
      <c r="P24" s="12"/>
      <c r="Q24" s="12"/>
      <c r="R24" s="2"/>
    </row>
    <row r="25" spans="1:25" x14ac:dyDescent="0.25">
      <c r="A25" s="147"/>
      <c r="B25" s="141" t="s">
        <v>13</v>
      </c>
      <c r="C25" s="20" t="s">
        <v>0</v>
      </c>
      <c r="D25" s="6">
        <v>5004</v>
      </c>
      <c r="E25" s="7"/>
      <c r="F25" s="7"/>
      <c r="G25" s="7"/>
      <c r="H25" s="7"/>
      <c r="I25" s="7"/>
      <c r="J25" s="7">
        <v>38</v>
      </c>
      <c r="K25" s="7"/>
      <c r="L25" s="7"/>
      <c r="M25" s="26"/>
      <c r="N25" s="8">
        <v>5042</v>
      </c>
      <c r="P25" s="12"/>
      <c r="Q25" s="12"/>
      <c r="R25" s="2"/>
    </row>
    <row r="26" spans="1:25" ht="15.75" thickBot="1" x14ac:dyDescent="0.3">
      <c r="A26" s="147"/>
      <c r="B26" s="142"/>
      <c r="C26" s="21" t="s">
        <v>14</v>
      </c>
      <c r="D26" s="9">
        <v>492292.6</v>
      </c>
      <c r="E26" s="10"/>
      <c r="F26" s="10"/>
      <c r="G26" s="10"/>
      <c r="H26" s="10"/>
      <c r="I26" s="10"/>
      <c r="J26" s="10">
        <v>3197.7</v>
      </c>
      <c r="K26" s="10"/>
      <c r="L26" s="10"/>
      <c r="M26" s="27"/>
      <c r="N26" s="76">
        <v>495490.3</v>
      </c>
      <c r="P26" s="12"/>
      <c r="Q26" s="12"/>
      <c r="R26" s="2"/>
    </row>
    <row r="27" spans="1:25" ht="15.75" thickBot="1" x14ac:dyDescent="0.3">
      <c r="A27" s="147"/>
      <c r="B27" s="141" t="s">
        <v>15</v>
      </c>
      <c r="C27" s="20" t="s">
        <v>0</v>
      </c>
      <c r="D27" s="6">
        <v>329</v>
      </c>
      <c r="E27" s="7"/>
      <c r="F27" s="7"/>
      <c r="G27" s="7"/>
      <c r="H27" s="7"/>
      <c r="I27" s="7"/>
      <c r="J27" s="7">
        <v>36</v>
      </c>
      <c r="K27" s="7"/>
      <c r="L27" s="7"/>
      <c r="M27" s="26"/>
      <c r="N27" s="8">
        <v>365</v>
      </c>
      <c r="O27" s="28"/>
      <c r="P27" s="12"/>
      <c r="Q27" s="12"/>
      <c r="R27" s="12"/>
    </row>
    <row r="28" spans="1:25" ht="15.75" thickBot="1" x14ac:dyDescent="0.3">
      <c r="A28" s="147"/>
      <c r="B28" s="142"/>
      <c r="C28" s="21" t="s">
        <v>14</v>
      </c>
      <c r="D28" s="9">
        <v>1181.1099999999999</v>
      </c>
      <c r="E28" s="10"/>
      <c r="F28" s="10"/>
      <c r="G28" s="10"/>
      <c r="H28" s="10"/>
      <c r="I28" s="10"/>
      <c r="J28" s="10">
        <v>129.24</v>
      </c>
      <c r="K28" s="10"/>
      <c r="L28" s="10"/>
      <c r="M28" s="27"/>
      <c r="N28" s="77">
        <v>1310.3499999999999</v>
      </c>
      <c r="P28" s="12"/>
      <c r="Q28" s="12"/>
      <c r="R28" s="2"/>
    </row>
    <row r="29" spans="1:25" x14ac:dyDescent="0.25">
      <c r="A29" s="147"/>
      <c r="B29" s="141" t="s">
        <v>16</v>
      </c>
      <c r="C29" s="20" t="s">
        <v>0</v>
      </c>
      <c r="D29" s="6">
        <v>3896</v>
      </c>
      <c r="E29" s="7">
        <v>43</v>
      </c>
      <c r="F29" s="7">
        <v>2</v>
      </c>
      <c r="G29" s="7">
        <v>112</v>
      </c>
      <c r="H29" s="7" t="s">
        <v>57</v>
      </c>
      <c r="I29" s="7">
        <v>217</v>
      </c>
      <c r="J29" s="7">
        <v>883</v>
      </c>
      <c r="K29" s="7" t="s">
        <v>57</v>
      </c>
      <c r="L29" s="7">
        <v>5</v>
      </c>
      <c r="M29" s="26"/>
      <c r="N29" s="26">
        <v>5158</v>
      </c>
      <c r="P29" s="12"/>
      <c r="Q29" s="12"/>
      <c r="R29" s="2"/>
    </row>
    <row r="30" spans="1:25" ht="15.75" thickBot="1" x14ac:dyDescent="0.3">
      <c r="A30" s="147"/>
      <c r="B30" s="142"/>
      <c r="C30" s="21" t="s">
        <v>14</v>
      </c>
      <c r="D30" s="9">
        <v>3198512.65</v>
      </c>
      <c r="E30" s="10">
        <v>130698.79</v>
      </c>
      <c r="F30" s="10">
        <v>1623.86</v>
      </c>
      <c r="G30" s="10">
        <v>143865.57</v>
      </c>
      <c r="H30" s="10" t="s">
        <v>57</v>
      </c>
      <c r="I30" s="10">
        <v>88409.22</v>
      </c>
      <c r="J30" s="10">
        <v>723845.01</v>
      </c>
      <c r="K30" s="10" t="s">
        <v>57</v>
      </c>
      <c r="L30" s="10">
        <v>3834.74</v>
      </c>
      <c r="M30" s="27"/>
      <c r="N30" s="10">
        <v>4290789.84</v>
      </c>
      <c r="P30" s="12"/>
      <c r="Q30" s="12"/>
      <c r="R30" s="2"/>
    </row>
    <row r="31" spans="1:25" x14ac:dyDescent="0.25">
      <c r="A31" s="147"/>
      <c r="B31" s="141" t="s">
        <v>17</v>
      </c>
      <c r="C31" s="20" t="s">
        <v>0</v>
      </c>
      <c r="D31" s="6">
        <v>129</v>
      </c>
      <c r="E31" s="6" t="s">
        <v>57</v>
      </c>
      <c r="F31" s="6" t="s">
        <v>57</v>
      </c>
      <c r="G31" s="6">
        <v>27</v>
      </c>
      <c r="H31" s="6" t="s">
        <v>57</v>
      </c>
      <c r="I31" s="6">
        <v>2</v>
      </c>
      <c r="J31" s="6">
        <v>30</v>
      </c>
      <c r="K31" s="6" t="s">
        <v>57</v>
      </c>
      <c r="L31" s="6" t="s">
        <v>57</v>
      </c>
      <c r="M31" s="6"/>
      <c r="N31" s="6">
        <v>188</v>
      </c>
      <c r="P31" s="12"/>
      <c r="Q31" s="12"/>
      <c r="R31" s="2"/>
    </row>
    <row r="32" spans="1:25" ht="15.75" thickBot="1" x14ac:dyDescent="0.3">
      <c r="A32" s="147"/>
      <c r="B32" s="142"/>
      <c r="C32" s="21" t="s">
        <v>14</v>
      </c>
      <c r="D32" s="9">
        <v>157797.26</v>
      </c>
      <c r="E32" s="9" t="s">
        <v>57</v>
      </c>
      <c r="F32" s="9" t="s">
        <v>57</v>
      </c>
      <c r="G32" s="9">
        <v>30778.9</v>
      </c>
      <c r="H32" s="9" t="s">
        <v>57</v>
      </c>
      <c r="I32" s="9">
        <v>2312.5</v>
      </c>
      <c r="J32" s="9">
        <v>27338.42</v>
      </c>
      <c r="K32" s="9" t="s">
        <v>57</v>
      </c>
      <c r="L32" s="9" t="s">
        <v>57</v>
      </c>
      <c r="M32" s="9"/>
      <c r="N32" s="9">
        <v>218227.08</v>
      </c>
      <c r="O32" s="78"/>
      <c r="P32" s="78"/>
      <c r="Q32" s="78"/>
      <c r="R32" s="78"/>
      <c r="S32" s="78"/>
      <c r="T32" s="78"/>
      <c r="U32" s="78"/>
      <c r="V32" s="78"/>
      <c r="W32" s="78"/>
      <c r="X32" s="31"/>
      <c r="Y32" s="31"/>
    </row>
    <row r="33" spans="1:25" ht="15" customHeight="1" x14ac:dyDescent="0.25">
      <c r="A33" s="147"/>
      <c r="B33" s="141" t="s">
        <v>34</v>
      </c>
      <c r="C33" s="20" t="s">
        <v>0</v>
      </c>
      <c r="D33" s="6">
        <v>11252</v>
      </c>
      <c r="E33" s="6" t="s">
        <v>57</v>
      </c>
      <c r="F33" s="6" t="s">
        <v>57</v>
      </c>
      <c r="G33" s="6">
        <v>166</v>
      </c>
      <c r="H33" s="6" t="s">
        <v>57</v>
      </c>
      <c r="I33" s="6" t="s">
        <v>57</v>
      </c>
      <c r="J33" s="6" t="s">
        <v>57</v>
      </c>
      <c r="K33" s="6" t="s">
        <v>57</v>
      </c>
      <c r="L33" s="6" t="s">
        <v>57</v>
      </c>
      <c r="M33" s="6"/>
      <c r="N33" s="6">
        <v>11418</v>
      </c>
      <c r="O33" s="78"/>
      <c r="P33" s="78"/>
      <c r="Q33" s="78"/>
      <c r="R33" s="78"/>
      <c r="S33" s="78"/>
      <c r="T33" s="78"/>
      <c r="U33" s="78"/>
      <c r="V33" s="78"/>
      <c r="W33" s="78"/>
      <c r="X33" s="31"/>
      <c r="Y33" s="31"/>
    </row>
    <row r="34" spans="1:25" ht="15.75" thickBot="1" x14ac:dyDescent="0.3">
      <c r="A34" s="147"/>
      <c r="B34" s="142"/>
      <c r="C34" s="21" t="s">
        <v>14</v>
      </c>
      <c r="D34" s="9">
        <v>737362</v>
      </c>
      <c r="E34" s="9" t="s">
        <v>57</v>
      </c>
      <c r="F34" s="9" t="s">
        <v>57</v>
      </c>
      <c r="G34" s="9">
        <v>9988</v>
      </c>
      <c r="H34" s="9" t="s">
        <v>57</v>
      </c>
      <c r="I34" s="9" t="s">
        <v>57</v>
      </c>
      <c r="J34" s="9" t="s">
        <v>57</v>
      </c>
      <c r="K34" s="9" t="s">
        <v>57</v>
      </c>
      <c r="L34" s="9" t="s">
        <v>57</v>
      </c>
      <c r="M34" s="9"/>
      <c r="N34" s="9">
        <v>747350</v>
      </c>
      <c r="O34" s="78"/>
      <c r="P34" s="78"/>
      <c r="Q34" s="78"/>
      <c r="R34" s="78"/>
      <c r="S34" s="78"/>
      <c r="T34" s="78"/>
      <c r="U34" s="78"/>
      <c r="V34" s="78"/>
      <c r="W34" s="78"/>
      <c r="X34" s="31"/>
      <c r="Y34" s="31"/>
    </row>
    <row r="35" spans="1:25" x14ac:dyDescent="0.25">
      <c r="A35" s="147"/>
      <c r="B35" s="140" t="s">
        <v>59</v>
      </c>
      <c r="C35" s="20" t="s">
        <v>0</v>
      </c>
      <c r="D35" s="6">
        <v>18200</v>
      </c>
      <c r="E35" s="6" t="s">
        <v>57</v>
      </c>
      <c r="F35" s="6" t="s">
        <v>57</v>
      </c>
      <c r="G35" s="6">
        <v>33</v>
      </c>
      <c r="H35" s="6" t="s">
        <v>57</v>
      </c>
      <c r="I35" s="6">
        <v>75</v>
      </c>
      <c r="J35" s="6">
        <v>142</v>
      </c>
      <c r="K35" s="6">
        <v>16</v>
      </c>
      <c r="L35" s="6" t="s">
        <v>57</v>
      </c>
      <c r="M35" s="6"/>
      <c r="N35" s="6">
        <v>18466</v>
      </c>
      <c r="O35" s="78"/>
      <c r="P35" s="78"/>
      <c r="Q35" s="78"/>
      <c r="R35" s="78"/>
      <c r="S35" s="78"/>
      <c r="T35" s="78"/>
      <c r="U35" s="78"/>
      <c r="V35" s="78"/>
      <c r="W35" s="78"/>
      <c r="X35" s="31"/>
      <c r="Y35" s="31"/>
    </row>
    <row r="36" spans="1:25" ht="15.75" thickBot="1" x14ac:dyDescent="0.3">
      <c r="A36" s="147"/>
      <c r="B36" s="140"/>
      <c r="C36" s="21" t="s">
        <v>14</v>
      </c>
      <c r="D36" s="9">
        <v>105684.48</v>
      </c>
      <c r="E36" s="9" t="s">
        <v>57</v>
      </c>
      <c r="F36" s="9" t="s">
        <v>57</v>
      </c>
      <c r="G36" s="9">
        <v>190.08</v>
      </c>
      <c r="H36" s="9" t="s">
        <v>57</v>
      </c>
      <c r="I36" s="9">
        <v>432</v>
      </c>
      <c r="J36" s="9">
        <v>817.92</v>
      </c>
      <c r="K36" s="9">
        <v>92.16</v>
      </c>
      <c r="L36" s="9" t="s">
        <v>57</v>
      </c>
      <c r="M36" s="9"/>
      <c r="N36" s="9">
        <v>107216.64</v>
      </c>
      <c r="O36" s="78"/>
      <c r="P36" s="78"/>
      <c r="Q36" s="78"/>
      <c r="R36" s="78"/>
      <c r="S36" s="78"/>
      <c r="T36" s="78"/>
      <c r="U36" s="78"/>
      <c r="V36" s="78"/>
      <c r="W36" s="78"/>
      <c r="X36" s="31"/>
      <c r="Y36" s="31"/>
    </row>
    <row r="37" spans="1:25" x14ac:dyDescent="0.25">
      <c r="A37" s="147"/>
      <c r="B37" s="141" t="s">
        <v>18</v>
      </c>
      <c r="C37" s="20" t="s">
        <v>0</v>
      </c>
      <c r="D37" s="36">
        <v>5918</v>
      </c>
      <c r="E37" s="7" t="s">
        <v>57</v>
      </c>
      <c r="F37" s="7" t="s">
        <v>57</v>
      </c>
      <c r="G37" s="7" t="s">
        <v>57</v>
      </c>
      <c r="H37" s="7" t="s">
        <v>57</v>
      </c>
      <c r="I37" s="7" t="s">
        <v>57</v>
      </c>
      <c r="J37" s="7" t="s">
        <v>57</v>
      </c>
      <c r="K37" s="7" t="s">
        <v>57</v>
      </c>
      <c r="L37" s="7" t="s">
        <v>57</v>
      </c>
      <c r="M37" s="26"/>
      <c r="N37" s="26">
        <v>5918</v>
      </c>
      <c r="P37" s="37"/>
    </row>
    <row r="38" spans="1:25" ht="15.75" thickBot="1" x14ac:dyDescent="0.3">
      <c r="A38" s="147"/>
      <c r="B38" s="142"/>
      <c r="C38" s="107" t="s">
        <v>14</v>
      </c>
      <c r="D38" s="9">
        <v>40884.480000000003</v>
      </c>
      <c r="E38" s="10" t="s">
        <v>57</v>
      </c>
      <c r="F38" s="10" t="s">
        <v>57</v>
      </c>
      <c r="G38" s="10" t="s">
        <v>57</v>
      </c>
      <c r="H38" s="10" t="s">
        <v>57</v>
      </c>
      <c r="I38" s="10" t="s">
        <v>57</v>
      </c>
      <c r="J38" s="10" t="s">
        <v>57</v>
      </c>
      <c r="K38" s="10" t="s">
        <v>57</v>
      </c>
      <c r="L38" s="10" t="s">
        <v>57</v>
      </c>
      <c r="M38" s="27"/>
      <c r="N38" s="9">
        <v>40884.480000000003</v>
      </c>
    </row>
    <row r="39" spans="1:25" ht="15.75" thickBot="1" x14ac:dyDescent="0.3">
      <c r="A39" s="147"/>
      <c r="B39" s="115" t="s">
        <v>12</v>
      </c>
      <c r="C39" s="80" t="s">
        <v>14</v>
      </c>
      <c r="D39" s="79">
        <f>D26+D28+D30+D32+D34+D36+D38</f>
        <v>4733714.580000001</v>
      </c>
      <c r="E39" s="79">
        <f t="shared" ref="E39:N39" si="1">E26+E28+E30+E32+E34+E36+E38</f>
        <v>130698.79</v>
      </c>
      <c r="F39" s="79">
        <f t="shared" si="1"/>
        <v>1623.86</v>
      </c>
      <c r="G39" s="79">
        <f t="shared" si="1"/>
        <v>184822.55</v>
      </c>
      <c r="H39" s="79">
        <f t="shared" si="1"/>
        <v>0</v>
      </c>
      <c r="I39" s="79">
        <f t="shared" si="1"/>
        <v>91153.72</v>
      </c>
      <c r="J39" s="79">
        <f t="shared" si="1"/>
        <v>755328.29</v>
      </c>
      <c r="K39" s="79">
        <f t="shared" si="1"/>
        <v>92.16</v>
      </c>
      <c r="L39" s="79">
        <f t="shared" si="1"/>
        <v>3834.74</v>
      </c>
      <c r="M39" s="79">
        <f t="shared" si="1"/>
        <v>0</v>
      </c>
      <c r="N39" s="43">
        <f t="shared" si="1"/>
        <v>5901268.6900000004</v>
      </c>
      <c r="O39" s="30"/>
      <c r="P39" s="31"/>
      <c r="Q39" s="31"/>
      <c r="R39" s="32"/>
    </row>
    <row r="40" spans="1:25" ht="24" x14ac:dyDescent="0.25">
      <c r="A40" s="147"/>
      <c r="B40" s="118" t="s">
        <v>52</v>
      </c>
      <c r="C40" s="136" t="s">
        <v>14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17">
        <v>56457</v>
      </c>
      <c r="O40" s="30"/>
      <c r="P40" s="31"/>
      <c r="Q40" s="31"/>
      <c r="R40" s="32"/>
    </row>
    <row r="41" spans="1:25" ht="24" x14ac:dyDescent="0.25">
      <c r="A41" s="147"/>
      <c r="B41" s="118" t="s">
        <v>28</v>
      </c>
      <c r="C41" s="80" t="s">
        <v>14</v>
      </c>
      <c r="D41" s="135"/>
      <c r="E41" s="116"/>
      <c r="F41" s="116"/>
      <c r="G41" s="116"/>
      <c r="H41" s="116"/>
      <c r="I41" s="116"/>
      <c r="J41" s="116"/>
      <c r="K41" s="116"/>
      <c r="L41" s="116"/>
      <c r="M41" s="116"/>
      <c r="N41" s="117">
        <v>241921</v>
      </c>
      <c r="O41" s="30"/>
      <c r="P41" s="31"/>
      <c r="Q41" s="31"/>
      <c r="R41" s="32"/>
    </row>
    <row r="42" spans="1:25" ht="24.75" thickBot="1" x14ac:dyDescent="0.3">
      <c r="A42" s="147"/>
      <c r="B42" s="114" t="s">
        <v>29</v>
      </c>
      <c r="C42" s="80" t="s">
        <v>14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2">
        <v>7043</v>
      </c>
      <c r="O42" s="30"/>
      <c r="P42" s="31"/>
      <c r="Q42" s="31"/>
      <c r="R42" s="32"/>
    </row>
    <row r="43" spans="1:25" ht="15.75" thickBot="1" x14ac:dyDescent="0.3">
      <c r="A43" s="148"/>
      <c r="B43" s="121" t="s">
        <v>12</v>
      </c>
      <c r="C43" s="120" t="s">
        <v>14</v>
      </c>
      <c r="D43" s="120"/>
      <c r="E43" s="102"/>
      <c r="F43" s="102"/>
      <c r="G43" s="102"/>
      <c r="H43" s="102"/>
      <c r="I43" s="102"/>
      <c r="J43" s="102"/>
      <c r="K43" s="102"/>
      <c r="L43" s="102"/>
      <c r="M43" s="102"/>
      <c r="N43" s="103">
        <f>N39+N40+N41+N42</f>
        <v>6206689.6900000004</v>
      </c>
      <c r="O43" s="30"/>
      <c r="P43" s="31"/>
      <c r="Q43" s="31"/>
      <c r="R43" s="32"/>
    </row>
    <row r="44" spans="1:25" ht="15.75" thickBot="1" x14ac:dyDescent="0.3">
      <c r="B44" s="38"/>
      <c r="C44" s="39"/>
    </row>
    <row r="45" spans="1:25" ht="15.75" customHeight="1" thickBot="1" x14ac:dyDescent="0.3">
      <c r="A45" s="146" t="s">
        <v>40</v>
      </c>
      <c r="B45" s="17" t="s">
        <v>0</v>
      </c>
      <c r="C45" s="5" t="s">
        <v>1</v>
      </c>
      <c r="D45" s="23" t="s">
        <v>2</v>
      </c>
      <c r="E45" s="24" t="s">
        <v>3</v>
      </c>
      <c r="F45" s="24" t="s">
        <v>4</v>
      </c>
      <c r="G45" s="24" t="s">
        <v>5</v>
      </c>
      <c r="H45" s="24" t="s">
        <v>6</v>
      </c>
      <c r="I45" s="24" t="s">
        <v>7</v>
      </c>
      <c r="J45" s="24" t="s">
        <v>8</v>
      </c>
      <c r="K45" s="24" t="s">
        <v>9</v>
      </c>
      <c r="L45" s="24" t="s">
        <v>10</v>
      </c>
      <c r="M45" s="25" t="s">
        <v>11</v>
      </c>
      <c r="N45" s="25" t="s">
        <v>12</v>
      </c>
    </row>
    <row r="46" spans="1:25" x14ac:dyDescent="0.25">
      <c r="A46" s="147"/>
      <c r="B46" s="141" t="s">
        <v>13</v>
      </c>
      <c r="C46" s="20" t="s">
        <v>0</v>
      </c>
      <c r="D46" s="6">
        <v>5795</v>
      </c>
      <c r="E46" s="7">
        <v>43</v>
      </c>
      <c r="F46" s="7">
        <v>13</v>
      </c>
      <c r="G46" s="7">
        <v>128</v>
      </c>
      <c r="H46" s="7">
        <v>439</v>
      </c>
      <c r="I46" s="7">
        <v>4648</v>
      </c>
      <c r="J46" s="7">
        <v>737</v>
      </c>
      <c r="K46" s="7"/>
      <c r="L46" s="7">
        <v>80</v>
      </c>
      <c r="M46" s="26"/>
      <c r="N46" s="8">
        <v>11883</v>
      </c>
    </row>
    <row r="47" spans="1:25" ht="15.75" thickBot="1" x14ac:dyDescent="0.3">
      <c r="A47" s="147"/>
      <c r="B47" s="142"/>
      <c r="C47" s="21" t="s">
        <v>14</v>
      </c>
      <c r="D47" s="9">
        <v>592520.02999999991</v>
      </c>
      <c r="E47" s="10">
        <v>5362.4699999999993</v>
      </c>
      <c r="F47" s="10">
        <v>1351.6799999999998</v>
      </c>
      <c r="G47" s="10">
        <v>17579.63</v>
      </c>
      <c r="H47" s="10">
        <v>39496.300000000003</v>
      </c>
      <c r="I47" s="10">
        <v>566452.93999999994</v>
      </c>
      <c r="J47" s="10">
        <v>74783.53</v>
      </c>
      <c r="K47" s="10"/>
      <c r="L47" s="10">
        <v>8098.2099999999982</v>
      </c>
      <c r="M47" s="27"/>
      <c r="N47" s="11">
        <v>1305644.7899999998</v>
      </c>
    </row>
    <row r="48" spans="1:25" x14ac:dyDescent="0.25">
      <c r="A48" s="147"/>
      <c r="B48" s="141" t="s">
        <v>15</v>
      </c>
      <c r="C48" s="20" t="s">
        <v>0</v>
      </c>
      <c r="D48" s="6">
        <v>105</v>
      </c>
      <c r="E48" s="7"/>
      <c r="F48" s="7"/>
      <c r="G48" s="7"/>
      <c r="H48" s="7"/>
      <c r="I48" s="60">
        <v>22</v>
      </c>
      <c r="J48" s="7">
        <v>75</v>
      </c>
      <c r="K48" s="7"/>
      <c r="L48" s="7">
        <v>23</v>
      </c>
      <c r="M48" s="26"/>
      <c r="N48" s="8">
        <v>225</v>
      </c>
      <c r="O48" s="3"/>
      <c r="P48" s="35"/>
      <c r="Q48" s="35"/>
      <c r="R48" s="13"/>
    </row>
    <row r="49" spans="1:18" ht="15.75" thickBot="1" x14ac:dyDescent="0.3">
      <c r="A49" s="147"/>
      <c r="B49" s="142"/>
      <c r="C49" s="21" t="s">
        <v>14</v>
      </c>
      <c r="D49" s="9">
        <v>376.95</v>
      </c>
      <c r="E49" s="10"/>
      <c r="F49" s="10"/>
      <c r="G49" s="10"/>
      <c r="H49" s="10"/>
      <c r="I49" s="61">
        <v>78.98</v>
      </c>
      <c r="J49" s="10">
        <v>269.25</v>
      </c>
      <c r="K49" s="10"/>
      <c r="L49" s="10">
        <v>82.57</v>
      </c>
      <c r="M49" s="27"/>
      <c r="N49" s="11">
        <v>807.75</v>
      </c>
      <c r="O49" s="3"/>
      <c r="P49" s="35"/>
      <c r="Q49" s="35"/>
      <c r="R49" s="13"/>
    </row>
    <row r="50" spans="1:18" x14ac:dyDescent="0.25">
      <c r="A50" s="147"/>
      <c r="B50" s="141" t="s">
        <v>19</v>
      </c>
      <c r="C50" s="20" t="s">
        <v>0</v>
      </c>
      <c r="D50" s="6"/>
      <c r="E50" s="7"/>
      <c r="F50" s="7"/>
      <c r="G50" s="7"/>
      <c r="H50" s="7"/>
      <c r="I50" s="7">
        <v>40521</v>
      </c>
      <c r="J50" s="7"/>
      <c r="K50" s="7"/>
      <c r="L50" s="7"/>
      <c r="M50" s="26"/>
      <c r="N50" s="8">
        <v>40521</v>
      </c>
    </row>
    <row r="51" spans="1:18" ht="15.75" thickBot="1" x14ac:dyDescent="0.3">
      <c r="A51" s="147"/>
      <c r="B51" s="142"/>
      <c r="C51" s="21" t="s">
        <v>14</v>
      </c>
      <c r="D51" s="9"/>
      <c r="E51" s="10"/>
      <c r="F51" s="10"/>
      <c r="G51" s="10"/>
      <c r="H51" s="10"/>
      <c r="I51" s="10">
        <v>1794000</v>
      </c>
      <c r="J51" s="10"/>
      <c r="K51" s="10"/>
      <c r="L51" s="10"/>
      <c r="M51" s="27"/>
      <c r="N51" s="11">
        <v>1794000</v>
      </c>
      <c r="Q51" s="12"/>
      <c r="R51" s="2"/>
    </row>
    <row r="52" spans="1:18" x14ac:dyDescent="0.25">
      <c r="A52" s="147"/>
      <c r="B52" s="141" t="s">
        <v>16</v>
      </c>
      <c r="C52" s="20" t="s">
        <v>0</v>
      </c>
      <c r="D52" s="6">
        <v>6770</v>
      </c>
      <c r="E52" s="7">
        <v>16</v>
      </c>
      <c r="F52" s="7">
        <v>153</v>
      </c>
      <c r="G52" s="7">
        <v>3</v>
      </c>
      <c r="H52" s="7">
        <v>316</v>
      </c>
      <c r="I52" s="7">
        <v>1867</v>
      </c>
      <c r="J52" s="7">
        <v>1642</v>
      </c>
      <c r="K52" s="7" t="s">
        <v>57</v>
      </c>
      <c r="L52" s="7">
        <v>648</v>
      </c>
      <c r="M52" s="26"/>
      <c r="N52" s="26">
        <v>11415</v>
      </c>
      <c r="Q52" s="12"/>
      <c r="R52" s="2"/>
    </row>
    <row r="53" spans="1:18" ht="15.75" thickBot="1" x14ac:dyDescent="0.3">
      <c r="A53" s="147"/>
      <c r="B53" s="142"/>
      <c r="C53" s="21" t="s">
        <v>14</v>
      </c>
      <c r="D53" s="9">
        <v>3254171.07</v>
      </c>
      <c r="E53" s="10">
        <v>38355.71</v>
      </c>
      <c r="F53" s="10">
        <v>98730.75</v>
      </c>
      <c r="G53" s="10">
        <v>4583.38</v>
      </c>
      <c r="H53" s="10">
        <v>250741.97</v>
      </c>
      <c r="I53" s="10">
        <v>992842.2</v>
      </c>
      <c r="J53" s="10">
        <v>737236.92</v>
      </c>
      <c r="K53" s="10" t="s">
        <v>57</v>
      </c>
      <c r="L53" s="10">
        <v>860937.1</v>
      </c>
      <c r="M53" s="27"/>
      <c r="N53" s="10">
        <v>6237599.0999999996</v>
      </c>
      <c r="Q53" s="12"/>
      <c r="R53" s="2"/>
    </row>
    <row r="54" spans="1:18" x14ac:dyDescent="0.25">
      <c r="A54" s="147"/>
      <c r="B54" s="141" t="s">
        <v>17</v>
      </c>
      <c r="C54" s="20" t="s">
        <v>0</v>
      </c>
      <c r="D54" s="6">
        <v>277</v>
      </c>
      <c r="E54" s="7" t="s">
        <v>57</v>
      </c>
      <c r="F54" s="7">
        <v>40</v>
      </c>
      <c r="G54" s="7" t="s">
        <v>57</v>
      </c>
      <c r="H54" s="7">
        <v>8</v>
      </c>
      <c r="I54" s="7">
        <v>92</v>
      </c>
      <c r="J54" s="7">
        <v>61</v>
      </c>
      <c r="K54" s="7">
        <v>2</v>
      </c>
      <c r="L54" s="7">
        <v>1</v>
      </c>
      <c r="M54" s="26"/>
      <c r="N54" s="26">
        <v>481</v>
      </c>
      <c r="Q54" s="12"/>
      <c r="R54" s="2"/>
    </row>
    <row r="55" spans="1:18" ht="15.75" thickBot="1" x14ac:dyDescent="0.3">
      <c r="A55" s="147"/>
      <c r="B55" s="142"/>
      <c r="C55" s="21" t="s">
        <v>14</v>
      </c>
      <c r="D55" s="9">
        <v>363743.34</v>
      </c>
      <c r="E55" s="10" t="s">
        <v>57</v>
      </c>
      <c r="F55" s="10">
        <v>53099</v>
      </c>
      <c r="G55" s="10" t="s">
        <v>57</v>
      </c>
      <c r="H55" s="10">
        <v>12580.94</v>
      </c>
      <c r="I55" s="10">
        <v>137748.91</v>
      </c>
      <c r="J55" s="10">
        <v>44106.54</v>
      </c>
      <c r="K55" s="10">
        <v>2363.34</v>
      </c>
      <c r="L55" s="10">
        <v>1575.56</v>
      </c>
      <c r="M55" s="27"/>
      <c r="N55" s="10">
        <v>615217.63</v>
      </c>
      <c r="Q55" s="12"/>
      <c r="R55" s="2"/>
    </row>
    <row r="56" spans="1:18" ht="15" customHeight="1" x14ac:dyDescent="0.25">
      <c r="A56" s="147"/>
      <c r="B56" s="141" t="s">
        <v>33</v>
      </c>
      <c r="C56" s="20" t="s">
        <v>0</v>
      </c>
      <c r="D56" s="6">
        <v>2085</v>
      </c>
      <c r="E56" s="7" t="s">
        <v>57</v>
      </c>
      <c r="F56" s="7">
        <v>2</v>
      </c>
      <c r="G56" s="7">
        <v>365</v>
      </c>
      <c r="H56" s="7">
        <v>754</v>
      </c>
      <c r="I56" s="7">
        <f>21781-I64</f>
        <v>4535</v>
      </c>
      <c r="J56" s="7">
        <v>1439</v>
      </c>
      <c r="K56" s="7" t="s">
        <v>57</v>
      </c>
      <c r="L56" s="7">
        <v>575</v>
      </c>
      <c r="M56" s="26"/>
      <c r="N56" s="26">
        <f>D56+E56+F56+G56+H56+I56+J56+K56+L56+M56</f>
        <v>9755</v>
      </c>
      <c r="Q56" s="12"/>
      <c r="R56" s="2"/>
    </row>
    <row r="57" spans="1:18" ht="15.75" thickBot="1" x14ac:dyDescent="0.3">
      <c r="A57" s="147"/>
      <c r="B57" s="142"/>
      <c r="C57" s="21" t="s">
        <v>14</v>
      </c>
      <c r="D57" s="9">
        <v>294318.84000000003</v>
      </c>
      <c r="E57" s="10" t="s">
        <v>57</v>
      </c>
      <c r="F57" s="10">
        <v>142.28</v>
      </c>
      <c r="G57" s="10">
        <v>90617.8</v>
      </c>
      <c r="H57" s="10">
        <v>85608.77</v>
      </c>
      <c r="I57" s="10">
        <f>354962.51-I65</f>
        <v>238849.55</v>
      </c>
      <c r="J57" s="10">
        <v>192750.74</v>
      </c>
      <c r="K57" s="10" t="s">
        <v>57</v>
      </c>
      <c r="L57" s="10">
        <v>52840.02</v>
      </c>
      <c r="M57" s="27"/>
      <c r="N57" s="10">
        <f>D57+E57+F57+G57+H57+I57+J57+K57+L57+M57</f>
        <v>955128</v>
      </c>
      <c r="Q57" s="12"/>
      <c r="R57" s="2"/>
    </row>
    <row r="58" spans="1:18" ht="15" customHeight="1" x14ac:dyDescent="0.25">
      <c r="A58" s="147"/>
      <c r="B58" s="141" t="s">
        <v>34</v>
      </c>
      <c r="C58" s="20" t="s">
        <v>0</v>
      </c>
      <c r="D58" s="6">
        <v>2177</v>
      </c>
      <c r="E58" s="7" t="s">
        <v>57</v>
      </c>
      <c r="F58" s="7" t="s">
        <v>57</v>
      </c>
      <c r="G58" s="7">
        <v>194</v>
      </c>
      <c r="H58" s="7" t="s">
        <v>57</v>
      </c>
      <c r="I58" s="7">
        <v>18131</v>
      </c>
      <c r="J58" s="7">
        <v>5216</v>
      </c>
      <c r="K58" s="7" t="s">
        <v>57</v>
      </c>
      <c r="L58" s="7">
        <v>205</v>
      </c>
      <c r="M58" s="26"/>
      <c r="N58" s="26">
        <v>25923</v>
      </c>
      <c r="Q58" s="12"/>
      <c r="R58" s="2"/>
    </row>
    <row r="59" spans="1:18" ht="15.75" thickBot="1" x14ac:dyDescent="0.3">
      <c r="A59" s="147"/>
      <c r="B59" s="142"/>
      <c r="C59" s="21" t="s">
        <v>14</v>
      </c>
      <c r="D59" s="9">
        <v>79782</v>
      </c>
      <c r="E59" s="10" t="s">
        <v>57</v>
      </c>
      <c r="F59" s="10" t="s">
        <v>57</v>
      </c>
      <c r="G59" s="10">
        <v>8626.5</v>
      </c>
      <c r="H59" s="10" t="s">
        <v>57</v>
      </c>
      <c r="I59" s="10">
        <v>686960</v>
      </c>
      <c r="J59" s="10">
        <v>191576.5</v>
      </c>
      <c r="K59" s="10" t="s">
        <v>57</v>
      </c>
      <c r="L59" s="10">
        <v>7530</v>
      </c>
      <c r="M59" s="27"/>
      <c r="N59" s="10">
        <v>974475</v>
      </c>
      <c r="Q59" s="12"/>
      <c r="R59" s="2"/>
    </row>
    <row r="60" spans="1:18" x14ac:dyDescent="0.25">
      <c r="A60" s="147"/>
      <c r="B60" s="140" t="s">
        <v>59</v>
      </c>
      <c r="C60" s="20" t="s">
        <v>0</v>
      </c>
      <c r="D60" s="6">
        <v>424</v>
      </c>
      <c r="E60" s="7" t="s">
        <v>57</v>
      </c>
      <c r="F60" s="7" t="s">
        <v>57</v>
      </c>
      <c r="G60" s="7">
        <v>11</v>
      </c>
      <c r="H60" s="7" t="s">
        <v>57</v>
      </c>
      <c r="I60" s="7">
        <v>12409</v>
      </c>
      <c r="J60" s="7">
        <v>224</v>
      </c>
      <c r="K60" s="7" t="s">
        <v>57</v>
      </c>
      <c r="L60" s="7">
        <v>53</v>
      </c>
      <c r="M60" s="26"/>
      <c r="N60" s="26">
        <v>13121</v>
      </c>
      <c r="Q60" s="12"/>
      <c r="R60" s="2"/>
    </row>
    <row r="61" spans="1:18" ht="15.75" thickBot="1" x14ac:dyDescent="0.3">
      <c r="A61" s="147"/>
      <c r="B61" s="140"/>
      <c r="C61" s="21" t="s">
        <v>14</v>
      </c>
      <c r="D61" s="9">
        <v>2442.2399999999998</v>
      </c>
      <c r="E61" s="10" t="s">
        <v>57</v>
      </c>
      <c r="F61" s="10" t="s">
        <v>57</v>
      </c>
      <c r="G61" s="10">
        <v>63.36</v>
      </c>
      <c r="H61" s="10" t="s">
        <v>57</v>
      </c>
      <c r="I61" s="10">
        <v>72975.360000000001</v>
      </c>
      <c r="J61" s="10">
        <v>1290.24</v>
      </c>
      <c r="K61" s="10" t="s">
        <v>57</v>
      </c>
      <c r="L61" s="10">
        <v>305.27999999999997</v>
      </c>
      <c r="M61" s="27"/>
      <c r="N61" s="10">
        <v>77076.479999999996</v>
      </c>
      <c r="Q61" s="12"/>
      <c r="R61" s="2"/>
    </row>
    <row r="62" spans="1:18" x14ac:dyDescent="0.25">
      <c r="A62" s="147"/>
      <c r="B62" s="141" t="s">
        <v>21</v>
      </c>
      <c r="C62" s="20" t="s">
        <v>0</v>
      </c>
      <c r="D62" s="6"/>
      <c r="E62" s="7"/>
      <c r="F62" s="7"/>
      <c r="G62" s="7"/>
      <c r="H62" s="7"/>
      <c r="I62" s="7">
        <v>2323</v>
      </c>
      <c r="J62" s="7"/>
      <c r="K62" s="7"/>
      <c r="L62" s="7"/>
      <c r="M62" s="26"/>
      <c r="N62" s="8">
        <v>2323</v>
      </c>
      <c r="Q62" s="12"/>
      <c r="R62" s="2"/>
    </row>
    <row r="63" spans="1:18" ht="15.75" thickBot="1" x14ac:dyDescent="0.3">
      <c r="A63" s="147"/>
      <c r="B63" s="142"/>
      <c r="C63" s="21" t="s">
        <v>14</v>
      </c>
      <c r="D63" s="9"/>
      <c r="E63" s="10"/>
      <c r="F63" s="10"/>
      <c r="G63" s="10"/>
      <c r="H63" s="10"/>
      <c r="I63" s="10">
        <v>10453.5</v>
      </c>
      <c r="J63" s="10"/>
      <c r="K63" s="10"/>
      <c r="L63" s="10"/>
      <c r="M63" s="27"/>
      <c r="N63" s="11">
        <v>10453.5</v>
      </c>
      <c r="P63" s="66"/>
      <c r="Q63" s="12"/>
      <c r="R63" s="2"/>
    </row>
    <row r="64" spans="1:18" x14ac:dyDescent="0.25">
      <c r="A64" s="147"/>
      <c r="B64" s="141" t="s">
        <v>18</v>
      </c>
      <c r="C64" s="20" t="s">
        <v>0</v>
      </c>
      <c r="D64" s="6" t="s">
        <v>57</v>
      </c>
      <c r="E64" s="7" t="s">
        <v>57</v>
      </c>
      <c r="F64" s="7" t="s">
        <v>57</v>
      </c>
      <c r="G64" s="7" t="s">
        <v>57</v>
      </c>
      <c r="H64" s="7" t="s">
        <v>57</v>
      </c>
      <c r="I64" s="41">
        <v>17246</v>
      </c>
      <c r="J64" s="7" t="s">
        <v>57</v>
      </c>
      <c r="K64" s="7" t="s">
        <v>57</v>
      </c>
      <c r="L64" s="60" t="s">
        <v>57</v>
      </c>
      <c r="M64" s="26"/>
      <c r="N64" s="26">
        <v>17246</v>
      </c>
      <c r="P64" s="37"/>
      <c r="Q64" s="12"/>
      <c r="R64" s="2"/>
    </row>
    <row r="65" spans="1:18" ht="15.75" thickBot="1" x14ac:dyDescent="0.3">
      <c r="A65" s="147"/>
      <c r="B65" s="142"/>
      <c r="C65" s="21" t="s">
        <v>14</v>
      </c>
      <c r="D65" s="9" t="s">
        <v>57</v>
      </c>
      <c r="E65" s="10" t="s">
        <v>57</v>
      </c>
      <c r="F65" s="10" t="s">
        <v>57</v>
      </c>
      <c r="G65" s="10" t="s">
        <v>57</v>
      </c>
      <c r="H65" s="10" t="s">
        <v>57</v>
      </c>
      <c r="I65" s="10">
        <v>116112.96000000001</v>
      </c>
      <c r="J65" s="10" t="s">
        <v>57</v>
      </c>
      <c r="K65" s="10" t="s">
        <v>57</v>
      </c>
      <c r="L65" s="61" t="s">
        <v>57</v>
      </c>
      <c r="M65" s="27"/>
      <c r="N65" s="10">
        <v>116112.96000000001</v>
      </c>
      <c r="Q65" s="12"/>
      <c r="R65" s="2"/>
    </row>
    <row r="66" spans="1:18" ht="15.75" thickBot="1" x14ac:dyDescent="0.3">
      <c r="A66" s="147"/>
      <c r="B66" s="83" t="s">
        <v>12</v>
      </c>
      <c r="C66" s="75" t="s">
        <v>14</v>
      </c>
      <c r="D66" s="79">
        <f>D47+D49+D51+D53+D55+D57+D59+D61+D63+D65</f>
        <v>4587354.47</v>
      </c>
      <c r="E66" s="79">
        <f t="shared" ref="E66:N66" si="2">E47+E49+E51+E53+E55+E57+E59+E61+E63+E65</f>
        <v>43718.18</v>
      </c>
      <c r="F66" s="79">
        <f t="shared" si="2"/>
        <v>153323.71</v>
      </c>
      <c r="G66" s="79">
        <f t="shared" si="2"/>
        <v>121470.67</v>
      </c>
      <c r="H66" s="79">
        <f t="shared" si="2"/>
        <v>388427.98000000004</v>
      </c>
      <c r="I66" s="79">
        <f t="shared" si="2"/>
        <v>4616474.4000000004</v>
      </c>
      <c r="J66" s="79">
        <f t="shared" si="2"/>
        <v>1242013.72</v>
      </c>
      <c r="K66" s="79">
        <f t="shared" si="2"/>
        <v>2363.34</v>
      </c>
      <c r="L66" s="79">
        <f t="shared" si="2"/>
        <v>931368.74000000011</v>
      </c>
      <c r="M66" s="79">
        <f t="shared" si="2"/>
        <v>0</v>
      </c>
      <c r="N66" s="79">
        <f t="shared" si="2"/>
        <v>12086515.210000003</v>
      </c>
      <c r="O66" s="44"/>
      <c r="P66" s="35"/>
      <c r="Q66" s="31"/>
      <c r="R66" s="32"/>
    </row>
    <row r="67" spans="1:18" ht="24" x14ac:dyDescent="0.25">
      <c r="A67" s="147"/>
      <c r="B67" s="118" t="s">
        <v>52</v>
      </c>
      <c r="C67" s="80" t="s">
        <v>14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00">
        <v>107568</v>
      </c>
      <c r="O67" s="44"/>
      <c r="P67" s="35"/>
      <c r="Q67" s="31"/>
      <c r="R67" s="32"/>
    </row>
    <row r="68" spans="1:18" ht="24" x14ac:dyDescent="0.25">
      <c r="A68" s="147"/>
      <c r="B68" s="118" t="s">
        <v>28</v>
      </c>
      <c r="C68" s="80" t="s">
        <v>14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104">
        <v>510175</v>
      </c>
      <c r="O68" s="44"/>
      <c r="P68" s="35"/>
      <c r="Q68" s="31"/>
      <c r="R68" s="32"/>
    </row>
    <row r="69" spans="1:18" ht="36" x14ac:dyDescent="0.25">
      <c r="A69" s="147"/>
      <c r="B69" s="118" t="s">
        <v>53</v>
      </c>
      <c r="C69" s="80" t="s">
        <v>14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1">
        <v>58552</v>
      </c>
      <c r="O69" s="44"/>
      <c r="P69" s="35"/>
      <c r="Q69" s="31"/>
      <c r="R69" s="32"/>
    </row>
    <row r="70" spans="1:18" ht="24" x14ac:dyDescent="0.25">
      <c r="A70" s="147"/>
      <c r="B70" s="114" t="s">
        <v>29</v>
      </c>
      <c r="C70" s="80" t="s">
        <v>14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12">
        <v>4953</v>
      </c>
      <c r="O70" s="44"/>
      <c r="P70" s="35"/>
      <c r="Q70" s="31"/>
      <c r="R70" s="32"/>
    </row>
    <row r="71" spans="1:18" ht="15.75" thickBot="1" x14ac:dyDescent="0.3">
      <c r="A71" s="148"/>
      <c r="B71" s="113" t="s">
        <v>12</v>
      </c>
      <c r="C71" s="105" t="s">
        <v>14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3">
        <f>N66+N67+N68+N69+N70</f>
        <v>12767763.210000003</v>
      </c>
      <c r="O71" s="44"/>
      <c r="P71" s="35"/>
      <c r="Q71" s="31"/>
      <c r="R71" s="32"/>
    </row>
    <row r="72" spans="1:18" ht="15.75" thickBot="1" x14ac:dyDescent="0.3">
      <c r="B72" s="38"/>
      <c r="C72" s="39"/>
      <c r="O72" s="44"/>
      <c r="P72" s="12"/>
      <c r="Q72" s="12"/>
      <c r="R72" s="2"/>
    </row>
    <row r="73" spans="1:18" ht="15.75" thickBot="1" x14ac:dyDescent="0.3">
      <c r="A73" s="146" t="s">
        <v>38</v>
      </c>
      <c r="B73" s="17" t="s">
        <v>0</v>
      </c>
      <c r="C73" s="5" t="s">
        <v>1</v>
      </c>
      <c r="D73" s="23" t="s">
        <v>2</v>
      </c>
      <c r="E73" s="24" t="s">
        <v>3</v>
      </c>
      <c r="F73" s="24" t="s">
        <v>4</v>
      </c>
      <c r="G73" s="24" t="s">
        <v>5</v>
      </c>
      <c r="H73" s="24" t="s">
        <v>6</v>
      </c>
      <c r="I73" s="24" t="s">
        <v>7</v>
      </c>
      <c r="J73" s="24" t="s">
        <v>8</v>
      </c>
      <c r="K73" s="24" t="s">
        <v>9</v>
      </c>
      <c r="L73" s="24" t="s">
        <v>10</v>
      </c>
      <c r="M73" s="25" t="s">
        <v>11</v>
      </c>
      <c r="N73" s="25" t="s">
        <v>12</v>
      </c>
      <c r="P73" s="12"/>
      <c r="Q73" s="12"/>
      <c r="R73" s="2"/>
    </row>
    <row r="74" spans="1:18" x14ac:dyDescent="0.25">
      <c r="A74" s="147"/>
      <c r="B74" s="141" t="s">
        <v>13</v>
      </c>
      <c r="C74" s="20" t="s">
        <v>0</v>
      </c>
      <c r="D74" s="6">
        <v>2122</v>
      </c>
      <c r="E74" s="7">
        <v>11</v>
      </c>
      <c r="F74" s="7"/>
      <c r="G74" s="7"/>
      <c r="H74" s="7"/>
      <c r="I74" s="7">
        <v>183</v>
      </c>
      <c r="J74" s="7">
        <v>1532</v>
      </c>
      <c r="K74" s="7"/>
      <c r="L74" s="7">
        <v>6</v>
      </c>
      <c r="M74" s="26"/>
      <c r="N74" s="8">
        <v>3854</v>
      </c>
      <c r="P74" s="12"/>
      <c r="Q74" s="12"/>
      <c r="R74" s="2"/>
    </row>
    <row r="75" spans="1:18" ht="15.75" thickBot="1" x14ac:dyDescent="0.3">
      <c r="A75" s="147"/>
      <c r="B75" s="142"/>
      <c r="C75" s="21" t="s">
        <v>14</v>
      </c>
      <c r="D75" s="9">
        <v>225022.07000000004</v>
      </c>
      <c r="E75" s="10">
        <v>1195.6799999999998</v>
      </c>
      <c r="F75" s="10"/>
      <c r="G75" s="10"/>
      <c r="H75" s="10"/>
      <c r="I75" s="10">
        <v>15719.84</v>
      </c>
      <c r="J75" s="10">
        <v>146279.33999999997</v>
      </c>
      <c r="K75" s="10"/>
      <c r="L75" s="10">
        <v>805.68</v>
      </c>
      <c r="M75" s="27"/>
      <c r="N75" s="11">
        <v>389022.61</v>
      </c>
      <c r="P75" s="12"/>
      <c r="Q75" s="12"/>
      <c r="R75" s="2"/>
    </row>
    <row r="76" spans="1:18" x14ac:dyDescent="0.25">
      <c r="A76" s="147"/>
      <c r="B76" s="154" t="s">
        <v>15</v>
      </c>
      <c r="C76" s="20" t="s">
        <v>0</v>
      </c>
      <c r="D76" s="6">
        <v>48</v>
      </c>
      <c r="E76" s="7"/>
      <c r="F76" s="7"/>
      <c r="G76" s="7"/>
      <c r="H76" s="7"/>
      <c r="I76" s="7">
        <v>30</v>
      </c>
      <c r="J76" s="7">
        <v>102</v>
      </c>
      <c r="K76" s="7"/>
      <c r="L76" s="7"/>
      <c r="M76" s="26"/>
      <c r="N76" s="8">
        <v>180</v>
      </c>
      <c r="P76" s="12"/>
      <c r="Q76" s="12"/>
      <c r="R76" s="2"/>
    </row>
    <row r="77" spans="1:18" ht="15.75" thickBot="1" x14ac:dyDescent="0.3">
      <c r="A77" s="147"/>
      <c r="B77" s="155"/>
      <c r="C77" s="21" t="s">
        <v>14</v>
      </c>
      <c r="D77" s="9">
        <v>172.32</v>
      </c>
      <c r="E77" s="10"/>
      <c r="F77" s="10"/>
      <c r="G77" s="10"/>
      <c r="H77" s="10"/>
      <c r="I77" s="10">
        <v>107.7</v>
      </c>
      <c r="J77" s="10">
        <v>366.18</v>
      </c>
      <c r="K77" s="10"/>
      <c r="L77" s="10"/>
      <c r="M77" s="27"/>
      <c r="N77" s="11">
        <v>646.20000000000005</v>
      </c>
      <c r="P77" s="12"/>
      <c r="Q77" s="12"/>
      <c r="R77" s="2"/>
    </row>
    <row r="78" spans="1:18" x14ac:dyDescent="0.25">
      <c r="A78" s="147"/>
      <c r="B78" s="141" t="s">
        <v>16</v>
      </c>
      <c r="C78" s="20" t="s">
        <v>0</v>
      </c>
      <c r="D78" s="6">
        <v>3562</v>
      </c>
      <c r="E78" s="7">
        <v>20</v>
      </c>
      <c r="F78" s="7">
        <v>44</v>
      </c>
      <c r="G78" s="7">
        <v>10</v>
      </c>
      <c r="H78" s="7" t="s">
        <v>57</v>
      </c>
      <c r="I78" s="7">
        <v>1793</v>
      </c>
      <c r="J78" s="7">
        <v>864</v>
      </c>
      <c r="K78" s="7" t="s">
        <v>57</v>
      </c>
      <c r="L78" s="7">
        <v>3</v>
      </c>
      <c r="M78" s="26"/>
      <c r="N78" s="26">
        <v>6296</v>
      </c>
      <c r="P78" s="12"/>
      <c r="Q78" s="12"/>
      <c r="R78" s="2"/>
    </row>
    <row r="79" spans="1:18" ht="15.75" thickBot="1" x14ac:dyDescent="0.3">
      <c r="A79" s="147"/>
      <c r="B79" s="142"/>
      <c r="C79" s="21" t="s">
        <v>14</v>
      </c>
      <c r="D79" s="9">
        <v>2254944.3199999998</v>
      </c>
      <c r="E79" s="10">
        <v>46215</v>
      </c>
      <c r="F79" s="10">
        <v>32446.82</v>
      </c>
      <c r="G79" s="10">
        <v>18776.439999999999</v>
      </c>
      <c r="H79" s="10" t="s">
        <v>57</v>
      </c>
      <c r="I79" s="10">
        <v>1298180.6100000001</v>
      </c>
      <c r="J79" s="10">
        <v>367804.35</v>
      </c>
      <c r="K79" s="10" t="s">
        <v>57</v>
      </c>
      <c r="L79" s="10">
        <v>1962.94</v>
      </c>
      <c r="M79" s="27"/>
      <c r="N79" s="10">
        <v>4020330.48</v>
      </c>
      <c r="P79" s="12"/>
      <c r="Q79" s="12"/>
      <c r="R79" s="2"/>
    </row>
    <row r="80" spans="1:18" x14ac:dyDescent="0.25">
      <c r="A80" s="147"/>
      <c r="B80" s="141" t="s">
        <v>17</v>
      </c>
      <c r="C80" s="20" t="s">
        <v>0</v>
      </c>
      <c r="D80" s="6">
        <v>206</v>
      </c>
      <c r="E80" s="7" t="s">
        <v>57</v>
      </c>
      <c r="F80" s="7">
        <v>55</v>
      </c>
      <c r="G80" s="7" t="s">
        <v>57</v>
      </c>
      <c r="H80" s="7" t="s">
        <v>57</v>
      </c>
      <c r="I80" s="7">
        <v>82</v>
      </c>
      <c r="J80" s="7">
        <v>5</v>
      </c>
      <c r="K80" s="7" t="s">
        <v>57</v>
      </c>
      <c r="L80" s="7" t="s">
        <v>57</v>
      </c>
      <c r="M80" s="26"/>
      <c r="N80" s="26">
        <v>348</v>
      </c>
      <c r="P80" s="12"/>
      <c r="Q80" s="12"/>
      <c r="R80" s="2"/>
    </row>
    <row r="81" spans="1:18" ht="15.75" thickBot="1" x14ac:dyDescent="0.3">
      <c r="A81" s="147"/>
      <c r="B81" s="142"/>
      <c r="C81" s="21" t="s">
        <v>14</v>
      </c>
      <c r="D81" s="9">
        <v>254899.25</v>
      </c>
      <c r="E81" s="10" t="s">
        <v>57</v>
      </c>
      <c r="F81" s="10">
        <v>69021.259999999995</v>
      </c>
      <c r="G81" s="10" t="s">
        <v>57</v>
      </c>
      <c r="H81" s="10" t="s">
        <v>57</v>
      </c>
      <c r="I81" s="10">
        <v>186608.54</v>
      </c>
      <c r="J81" s="10">
        <v>7663.76</v>
      </c>
      <c r="K81" s="10" t="s">
        <v>57</v>
      </c>
      <c r="L81" s="10" t="s">
        <v>57</v>
      </c>
      <c r="M81" s="27"/>
      <c r="N81" s="10">
        <v>518192.81</v>
      </c>
      <c r="P81" s="12"/>
      <c r="Q81" s="12"/>
      <c r="R81" s="2"/>
    </row>
    <row r="82" spans="1:18" ht="15" customHeight="1" x14ac:dyDescent="0.25">
      <c r="A82" s="147"/>
      <c r="B82" s="141" t="s">
        <v>33</v>
      </c>
      <c r="C82" s="20" t="s">
        <v>0</v>
      </c>
      <c r="D82" s="6">
        <v>2349</v>
      </c>
      <c r="E82" s="7">
        <v>727</v>
      </c>
      <c r="F82" s="7">
        <v>1</v>
      </c>
      <c r="G82" s="7">
        <v>832</v>
      </c>
      <c r="H82" s="7">
        <v>805</v>
      </c>
      <c r="I82" s="7">
        <v>1639</v>
      </c>
      <c r="J82" s="7">
        <v>3233</v>
      </c>
      <c r="K82" s="7">
        <v>228</v>
      </c>
      <c r="L82" s="7">
        <v>594</v>
      </c>
      <c r="M82" s="26"/>
      <c r="N82" s="26">
        <v>10408</v>
      </c>
      <c r="P82" s="12"/>
      <c r="Q82" s="12"/>
      <c r="R82" s="2"/>
    </row>
    <row r="83" spans="1:18" ht="15.75" thickBot="1" x14ac:dyDescent="0.3">
      <c r="A83" s="147"/>
      <c r="B83" s="142"/>
      <c r="C83" s="21" t="s">
        <v>14</v>
      </c>
      <c r="D83" s="9">
        <v>323549.37</v>
      </c>
      <c r="E83" s="10">
        <v>173783.62</v>
      </c>
      <c r="F83" s="10">
        <v>71.14</v>
      </c>
      <c r="G83" s="10">
        <v>160087.92000000001</v>
      </c>
      <c r="H83" s="10">
        <v>94528.8</v>
      </c>
      <c r="I83" s="10">
        <v>127329.01</v>
      </c>
      <c r="J83" s="10">
        <v>327154.21000000002</v>
      </c>
      <c r="K83" s="10">
        <v>16219.92</v>
      </c>
      <c r="L83" s="10">
        <v>50159.01</v>
      </c>
      <c r="M83" s="27"/>
      <c r="N83" s="10">
        <v>1272883</v>
      </c>
      <c r="P83" s="12"/>
      <c r="Q83" s="12"/>
      <c r="R83" s="2"/>
    </row>
    <row r="84" spans="1:18" ht="15" customHeight="1" x14ac:dyDescent="0.25">
      <c r="A84" s="147"/>
      <c r="B84" s="141" t="s">
        <v>34</v>
      </c>
      <c r="C84" s="20" t="s">
        <v>0</v>
      </c>
      <c r="D84" s="6">
        <v>4422</v>
      </c>
      <c r="E84" s="7" t="s">
        <v>57</v>
      </c>
      <c r="F84" s="7" t="s">
        <v>57</v>
      </c>
      <c r="G84" s="7" t="s">
        <v>57</v>
      </c>
      <c r="H84" s="7" t="s">
        <v>57</v>
      </c>
      <c r="I84" s="7">
        <v>2969</v>
      </c>
      <c r="J84" s="7">
        <v>4687</v>
      </c>
      <c r="K84" s="7" t="s">
        <v>57</v>
      </c>
      <c r="L84" s="7">
        <v>45</v>
      </c>
      <c r="M84" s="26"/>
      <c r="N84" s="26">
        <v>12123</v>
      </c>
      <c r="P84" s="12"/>
      <c r="Q84" s="12"/>
      <c r="R84" s="2"/>
    </row>
    <row r="85" spans="1:18" ht="15.75" thickBot="1" x14ac:dyDescent="0.3">
      <c r="A85" s="147"/>
      <c r="B85" s="142"/>
      <c r="C85" s="21" t="s">
        <v>14</v>
      </c>
      <c r="D85" s="9">
        <v>162028</v>
      </c>
      <c r="E85" s="10" t="s">
        <v>57</v>
      </c>
      <c r="F85" s="10" t="s">
        <v>57</v>
      </c>
      <c r="G85" s="10" t="s">
        <v>57</v>
      </c>
      <c r="H85" s="10" t="s">
        <v>57</v>
      </c>
      <c r="I85" s="10">
        <v>108437.5</v>
      </c>
      <c r="J85" s="10">
        <v>172166.5</v>
      </c>
      <c r="K85" s="10" t="s">
        <v>57</v>
      </c>
      <c r="L85" s="10">
        <v>1564</v>
      </c>
      <c r="M85" s="27"/>
      <c r="N85" s="10">
        <v>444196</v>
      </c>
      <c r="P85" s="12"/>
      <c r="Q85" s="12"/>
      <c r="R85" s="2"/>
    </row>
    <row r="86" spans="1:18" x14ac:dyDescent="0.25">
      <c r="A86" s="147"/>
      <c r="B86" s="141" t="s">
        <v>23</v>
      </c>
      <c r="C86" s="20" t="s">
        <v>0</v>
      </c>
      <c r="D86" s="6">
        <v>12</v>
      </c>
      <c r="E86" s="7">
        <v>14</v>
      </c>
      <c r="F86" s="7"/>
      <c r="G86" s="7"/>
      <c r="H86" s="7"/>
      <c r="I86" s="7">
        <v>10</v>
      </c>
      <c r="J86" s="7">
        <v>20</v>
      </c>
      <c r="K86" s="7">
        <v>10</v>
      </c>
      <c r="L86" s="7"/>
      <c r="M86" s="26"/>
      <c r="N86" s="7">
        <v>66</v>
      </c>
      <c r="P86" s="12"/>
      <c r="Q86" s="12"/>
      <c r="R86" s="2"/>
    </row>
    <row r="87" spans="1:18" ht="15.75" thickBot="1" x14ac:dyDescent="0.3">
      <c r="A87" s="147"/>
      <c r="B87" s="142"/>
      <c r="C87" s="21" t="s">
        <v>14</v>
      </c>
      <c r="D87" s="9">
        <v>372</v>
      </c>
      <c r="E87" s="10">
        <v>434</v>
      </c>
      <c r="F87" s="10"/>
      <c r="G87" s="10"/>
      <c r="H87" s="10"/>
      <c r="I87" s="10">
        <v>310</v>
      </c>
      <c r="J87" s="10">
        <v>620</v>
      </c>
      <c r="K87" s="10">
        <v>310</v>
      </c>
      <c r="L87" s="10"/>
      <c r="M87" s="27"/>
      <c r="N87" s="10">
        <v>2046</v>
      </c>
      <c r="P87" s="12"/>
      <c r="Q87" s="12"/>
      <c r="R87" s="2"/>
    </row>
    <row r="88" spans="1:18" ht="15.75" thickBot="1" x14ac:dyDescent="0.3">
      <c r="A88" s="147"/>
      <c r="B88" s="83" t="s">
        <v>12</v>
      </c>
      <c r="C88" s="75" t="s">
        <v>14</v>
      </c>
      <c r="D88" s="79">
        <f>D75+D77+D79+D81+D83+D85+D87</f>
        <v>3220987.33</v>
      </c>
      <c r="E88" s="79">
        <f>E75+E77+E79+E81+E83+E85+E87</f>
        <v>221628.3</v>
      </c>
      <c r="F88" s="79">
        <f t="shared" ref="F88:L88" si="3">F75+F77+F79+F81+F83+F85+F87</f>
        <v>101539.21999999999</v>
      </c>
      <c r="G88" s="79">
        <f t="shared" si="3"/>
        <v>178864.36000000002</v>
      </c>
      <c r="H88" s="79">
        <f t="shared" si="3"/>
        <v>94528.8</v>
      </c>
      <c r="I88" s="79">
        <f t="shared" si="3"/>
        <v>1736693.2000000002</v>
      </c>
      <c r="J88" s="79">
        <f t="shared" si="3"/>
        <v>1022054.34</v>
      </c>
      <c r="K88" s="79">
        <f t="shared" si="3"/>
        <v>16529.919999999998</v>
      </c>
      <c r="L88" s="79">
        <f t="shared" si="3"/>
        <v>54491.630000000005</v>
      </c>
      <c r="M88" s="79">
        <f t="shared" ref="M88" si="4">M75+M77+M79+M81+M83+M85</f>
        <v>0</v>
      </c>
      <c r="N88" s="79">
        <f>N75+N77+N79+N81+N83+N85+N87</f>
        <v>6647317.0999999996</v>
      </c>
      <c r="O88" s="30"/>
      <c r="P88" s="31"/>
      <c r="Q88" s="31"/>
      <c r="R88" s="32"/>
    </row>
    <row r="89" spans="1:18" ht="24" x14ac:dyDescent="0.25">
      <c r="A89" s="147"/>
      <c r="B89" s="118" t="s">
        <v>52</v>
      </c>
      <c r="C89" s="80" t="s">
        <v>14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100">
        <v>37636</v>
      </c>
      <c r="O89" s="30"/>
      <c r="P89" s="31"/>
      <c r="Q89" s="31"/>
      <c r="R89" s="32"/>
    </row>
    <row r="90" spans="1:18" ht="24" x14ac:dyDescent="0.25">
      <c r="A90" s="147"/>
      <c r="B90" s="118" t="s">
        <v>28</v>
      </c>
      <c r="C90" s="80" t="s">
        <v>14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104">
        <v>323908</v>
      </c>
      <c r="O90" s="30"/>
      <c r="P90" s="31"/>
      <c r="Q90" s="31"/>
      <c r="R90" s="32"/>
    </row>
    <row r="91" spans="1:18" ht="36" x14ac:dyDescent="0.25">
      <c r="A91" s="147"/>
      <c r="B91" s="118" t="s">
        <v>53</v>
      </c>
      <c r="C91" s="80" t="s">
        <v>14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1">
        <v>82120</v>
      </c>
      <c r="O91" s="30"/>
      <c r="P91" s="31"/>
      <c r="Q91" s="31"/>
      <c r="R91" s="32"/>
    </row>
    <row r="92" spans="1:18" ht="15.75" thickBot="1" x14ac:dyDescent="0.3">
      <c r="A92" s="148"/>
      <c r="B92" s="113" t="s">
        <v>12</v>
      </c>
      <c r="C92" s="105" t="s">
        <v>14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3">
        <f>N88+N89+N90+N91</f>
        <v>7090981.0999999996</v>
      </c>
      <c r="O92" s="30"/>
      <c r="P92" s="31"/>
      <c r="Q92" s="31"/>
      <c r="R92" s="32"/>
    </row>
    <row r="93" spans="1:18" ht="15.75" thickBot="1" x14ac:dyDescent="0.3">
      <c r="B93" s="38"/>
      <c r="C93" s="39"/>
    </row>
    <row r="94" spans="1:18" ht="15.75" thickBot="1" x14ac:dyDescent="0.3">
      <c r="A94" s="146" t="s">
        <v>49</v>
      </c>
      <c r="B94" s="17" t="s">
        <v>0</v>
      </c>
      <c r="C94" s="5" t="s">
        <v>1</v>
      </c>
      <c r="D94" s="23" t="s">
        <v>2</v>
      </c>
      <c r="E94" s="24" t="s">
        <v>3</v>
      </c>
      <c r="F94" s="24" t="s">
        <v>4</v>
      </c>
      <c r="G94" s="24" t="s">
        <v>5</v>
      </c>
      <c r="H94" s="24" t="s">
        <v>6</v>
      </c>
      <c r="I94" s="24" t="s">
        <v>7</v>
      </c>
      <c r="J94" s="24" t="s">
        <v>8</v>
      </c>
      <c r="K94" s="24" t="s">
        <v>9</v>
      </c>
      <c r="L94" s="24" t="s">
        <v>10</v>
      </c>
      <c r="M94" s="25" t="s">
        <v>11</v>
      </c>
      <c r="N94" s="25" t="s">
        <v>12</v>
      </c>
    </row>
    <row r="95" spans="1:18" x14ac:dyDescent="0.25">
      <c r="A95" s="147"/>
      <c r="B95" s="141" t="s">
        <v>22</v>
      </c>
      <c r="C95" s="20" t="s">
        <v>0</v>
      </c>
      <c r="D95" s="6">
        <v>5520</v>
      </c>
      <c r="E95" s="7">
        <v>4523</v>
      </c>
      <c r="F95" s="7">
        <v>1888</v>
      </c>
      <c r="G95" s="7"/>
      <c r="H95" s="7"/>
      <c r="I95" s="7">
        <v>3368</v>
      </c>
      <c r="J95" s="7">
        <v>1080</v>
      </c>
      <c r="K95" s="7"/>
      <c r="L95" s="7"/>
      <c r="M95" s="26">
        <v>2180</v>
      </c>
      <c r="N95" s="8">
        <v>18559</v>
      </c>
      <c r="O95" s="28"/>
      <c r="R95" s="35"/>
    </row>
    <row r="96" spans="1:18" ht="15.75" thickBot="1" x14ac:dyDescent="0.3">
      <c r="A96" s="147"/>
      <c r="B96" s="142"/>
      <c r="C96" s="21" t="s">
        <v>14</v>
      </c>
      <c r="D96" s="9">
        <v>469945.27999999997</v>
      </c>
      <c r="E96" s="10">
        <v>380853.57</v>
      </c>
      <c r="F96" s="10">
        <v>161554.51999999999</v>
      </c>
      <c r="G96" s="10"/>
      <c r="H96" s="10"/>
      <c r="I96" s="10">
        <v>282440.89</v>
      </c>
      <c r="J96" s="10">
        <v>90541.880000000019</v>
      </c>
      <c r="K96" s="10"/>
      <c r="L96" s="10"/>
      <c r="M96" s="27">
        <v>182206.06000000003</v>
      </c>
      <c r="N96" s="11">
        <v>1567542.2000000002</v>
      </c>
      <c r="O96" s="28"/>
      <c r="R96" s="35"/>
    </row>
    <row r="97" spans="1:18" ht="15.75" thickBot="1" x14ac:dyDescent="0.3">
      <c r="A97" s="147"/>
      <c r="B97" s="83" t="s">
        <v>12</v>
      </c>
      <c r="C97" s="80" t="s">
        <v>14</v>
      </c>
      <c r="D97" s="9">
        <v>469945.27999999997</v>
      </c>
      <c r="E97" s="10">
        <v>380853.57</v>
      </c>
      <c r="F97" s="10">
        <v>161554.51999999999</v>
      </c>
      <c r="G97" s="10"/>
      <c r="H97" s="10"/>
      <c r="I97" s="10">
        <v>282440.89</v>
      </c>
      <c r="J97" s="10">
        <v>90541.880000000019</v>
      </c>
      <c r="K97" s="10"/>
      <c r="L97" s="10"/>
      <c r="M97" s="27">
        <v>182206.06000000003</v>
      </c>
      <c r="N97" s="11">
        <v>1567542.2000000002</v>
      </c>
      <c r="O97" s="3"/>
      <c r="P97" s="35"/>
      <c r="Q97" s="35"/>
      <c r="R97" s="13"/>
    </row>
    <row r="98" spans="1:18" ht="24" x14ac:dyDescent="0.25">
      <c r="A98" s="147"/>
      <c r="B98" s="118" t="s">
        <v>52</v>
      </c>
      <c r="C98" s="80" t="s">
        <v>14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100">
        <v>152990</v>
      </c>
      <c r="O98" s="3"/>
      <c r="P98" s="35"/>
      <c r="Q98" s="35"/>
      <c r="R98" s="13"/>
    </row>
    <row r="99" spans="1:18" ht="15.75" thickBot="1" x14ac:dyDescent="0.3">
      <c r="A99" s="148"/>
      <c r="B99" s="113" t="s">
        <v>12</v>
      </c>
      <c r="C99" s="105" t="s">
        <v>14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3">
        <f>N97+N98</f>
        <v>1720532.2000000002</v>
      </c>
      <c r="O99" s="3"/>
      <c r="P99" s="35"/>
      <c r="Q99" s="35"/>
      <c r="R99" s="13"/>
    </row>
    <row r="100" spans="1:18" ht="15.75" thickBot="1" x14ac:dyDescent="0.3">
      <c r="B100" s="38"/>
      <c r="C100" s="39"/>
    </row>
    <row r="101" spans="1:18" ht="15.75" thickBot="1" x14ac:dyDescent="0.3">
      <c r="A101" s="146" t="s">
        <v>50</v>
      </c>
      <c r="B101" s="17" t="s">
        <v>0</v>
      </c>
      <c r="C101" s="5" t="s">
        <v>1</v>
      </c>
      <c r="D101" s="23" t="s">
        <v>2</v>
      </c>
      <c r="E101" s="24" t="s">
        <v>3</v>
      </c>
      <c r="F101" s="24" t="s">
        <v>4</v>
      </c>
      <c r="G101" s="24" t="s">
        <v>5</v>
      </c>
      <c r="H101" s="24" t="s">
        <v>6</v>
      </c>
      <c r="I101" s="24" t="s">
        <v>7</v>
      </c>
      <c r="J101" s="24" t="s">
        <v>8</v>
      </c>
      <c r="K101" s="24" t="s">
        <v>9</v>
      </c>
      <c r="L101" s="24" t="s">
        <v>10</v>
      </c>
      <c r="M101" s="25" t="s">
        <v>11</v>
      </c>
      <c r="N101" s="25" t="s">
        <v>12</v>
      </c>
    </row>
    <row r="102" spans="1:18" x14ac:dyDescent="0.25">
      <c r="A102" s="147"/>
      <c r="B102" s="141" t="s">
        <v>13</v>
      </c>
      <c r="C102" s="20" t="s">
        <v>0</v>
      </c>
      <c r="D102" s="6">
        <v>2735</v>
      </c>
      <c r="E102" s="7">
        <v>38583</v>
      </c>
      <c r="F102" s="7"/>
      <c r="G102" s="7"/>
      <c r="H102" s="7">
        <v>12</v>
      </c>
      <c r="I102" s="7">
        <v>1827</v>
      </c>
      <c r="J102" s="7">
        <v>4513</v>
      </c>
      <c r="K102" s="7">
        <v>3626</v>
      </c>
      <c r="L102" s="7">
        <v>95</v>
      </c>
      <c r="M102" s="26"/>
      <c r="N102" s="8">
        <v>51391</v>
      </c>
      <c r="O102" s="30"/>
      <c r="P102" s="45"/>
      <c r="Q102" s="45"/>
      <c r="R102" s="46"/>
    </row>
    <row r="103" spans="1:18" ht="15.75" thickBot="1" x14ac:dyDescent="0.3">
      <c r="A103" s="147"/>
      <c r="B103" s="142"/>
      <c r="C103" s="21" t="s">
        <v>14</v>
      </c>
      <c r="D103" s="9">
        <v>230958.37</v>
      </c>
      <c r="E103" s="10">
        <v>3285078.5299999993</v>
      </c>
      <c r="F103" s="10"/>
      <c r="G103" s="10"/>
      <c r="H103" s="10">
        <v>1009.8</v>
      </c>
      <c r="I103" s="10">
        <v>156129.87</v>
      </c>
      <c r="J103" s="10">
        <v>388545.61</v>
      </c>
      <c r="K103" s="10">
        <v>309271.89999999997</v>
      </c>
      <c r="L103" s="10">
        <v>7994.25</v>
      </c>
      <c r="M103" s="27"/>
      <c r="N103" s="11">
        <v>4378988.3299999991</v>
      </c>
      <c r="O103" s="30"/>
      <c r="P103" s="45"/>
      <c r="Q103" s="45"/>
      <c r="R103" s="46"/>
    </row>
    <row r="104" spans="1:18" x14ac:dyDescent="0.25">
      <c r="A104" s="147"/>
      <c r="B104" s="141" t="s">
        <v>15</v>
      </c>
      <c r="C104" s="20" t="s">
        <v>0</v>
      </c>
      <c r="D104" s="6">
        <v>410</v>
      </c>
      <c r="E104" s="7">
        <v>2351</v>
      </c>
      <c r="F104" s="7"/>
      <c r="G104" s="7"/>
      <c r="H104" s="7"/>
      <c r="I104" s="7">
        <v>285</v>
      </c>
      <c r="J104" s="7">
        <v>178</v>
      </c>
      <c r="K104" s="7">
        <v>30</v>
      </c>
      <c r="L104" s="7"/>
      <c r="M104" s="26"/>
      <c r="N104" s="8">
        <v>3254</v>
      </c>
      <c r="O104" s="3"/>
      <c r="P104" s="35"/>
      <c r="Q104" s="35"/>
      <c r="R104" s="13"/>
    </row>
    <row r="105" spans="1:18" ht="15.75" thickBot="1" x14ac:dyDescent="0.3">
      <c r="A105" s="147"/>
      <c r="B105" s="142"/>
      <c r="C105" s="21" t="s">
        <v>14</v>
      </c>
      <c r="D105" s="9">
        <v>1471.9</v>
      </c>
      <c r="E105" s="10">
        <v>8440.09</v>
      </c>
      <c r="F105" s="10"/>
      <c r="G105" s="10"/>
      <c r="H105" s="10"/>
      <c r="I105" s="10">
        <v>1023.15</v>
      </c>
      <c r="J105" s="10">
        <v>639.02</v>
      </c>
      <c r="K105" s="10">
        <v>107.7</v>
      </c>
      <c r="L105" s="10"/>
      <c r="M105" s="27"/>
      <c r="N105" s="11">
        <v>11681.86</v>
      </c>
      <c r="O105" s="3"/>
      <c r="P105" s="35"/>
      <c r="Q105" s="35"/>
      <c r="R105" s="13"/>
    </row>
    <row r="106" spans="1:18" x14ac:dyDescent="0.25">
      <c r="A106" s="147"/>
      <c r="B106" s="141" t="s">
        <v>16</v>
      </c>
      <c r="C106" s="20" t="s">
        <v>0</v>
      </c>
      <c r="D106" s="6" t="s">
        <v>57</v>
      </c>
      <c r="E106" s="7">
        <v>1438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>
        <v>277</v>
      </c>
      <c r="L106" s="7" t="s">
        <v>57</v>
      </c>
      <c r="M106" s="26"/>
      <c r="N106" s="26">
        <v>1715</v>
      </c>
    </row>
    <row r="107" spans="1:18" ht="15.75" thickBot="1" x14ac:dyDescent="0.3">
      <c r="A107" s="147"/>
      <c r="B107" s="142"/>
      <c r="C107" s="21" t="s">
        <v>14</v>
      </c>
      <c r="D107" s="9" t="s">
        <v>57</v>
      </c>
      <c r="E107" s="10">
        <v>1308284.0900000001</v>
      </c>
      <c r="F107" s="10" t="s">
        <v>57</v>
      </c>
      <c r="G107" s="10" t="s">
        <v>57</v>
      </c>
      <c r="H107" s="10" t="s">
        <v>57</v>
      </c>
      <c r="I107" s="10" t="s">
        <v>57</v>
      </c>
      <c r="J107" s="10" t="s">
        <v>57</v>
      </c>
      <c r="K107" s="10">
        <v>126568.1</v>
      </c>
      <c r="L107" s="10" t="s">
        <v>57</v>
      </c>
      <c r="M107" s="27"/>
      <c r="N107" s="10">
        <v>1434852.19</v>
      </c>
    </row>
    <row r="108" spans="1:18" x14ac:dyDescent="0.25">
      <c r="A108" s="147"/>
      <c r="B108" s="141" t="s">
        <v>20</v>
      </c>
      <c r="C108" s="20" t="s">
        <v>0</v>
      </c>
      <c r="D108" s="6" t="s">
        <v>57</v>
      </c>
      <c r="E108" s="7" t="s">
        <v>57</v>
      </c>
      <c r="F108" s="7" t="s">
        <v>57</v>
      </c>
      <c r="G108" s="7" t="s">
        <v>57</v>
      </c>
      <c r="H108" s="7" t="s">
        <v>57</v>
      </c>
      <c r="I108" s="7" t="s">
        <v>57</v>
      </c>
      <c r="J108" s="7" t="s">
        <v>57</v>
      </c>
      <c r="K108" s="7">
        <v>446</v>
      </c>
      <c r="L108" s="7" t="s">
        <v>57</v>
      </c>
      <c r="M108" s="26"/>
      <c r="N108" s="26">
        <v>446</v>
      </c>
    </row>
    <row r="109" spans="1:18" ht="15.75" thickBot="1" x14ac:dyDescent="0.3">
      <c r="A109" s="147"/>
      <c r="B109" s="142"/>
      <c r="C109" s="21" t="s">
        <v>14</v>
      </c>
      <c r="D109" s="9" t="s">
        <v>57</v>
      </c>
      <c r="E109" s="10" t="s">
        <v>57</v>
      </c>
      <c r="F109" s="10" t="s">
        <v>57</v>
      </c>
      <c r="G109" s="10" t="s">
        <v>57</v>
      </c>
      <c r="H109" s="10" t="s">
        <v>57</v>
      </c>
      <c r="I109" s="10" t="s">
        <v>57</v>
      </c>
      <c r="J109" s="10" t="s">
        <v>57</v>
      </c>
      <c r="K109" s="10">
        <v>13380</v>
      </c>
      <c r="L109" s="10" t="s">
        <v>57</v>
      </c>
      <c r="M109" s="27"/>
      <c r="N109" s="10">
        <v>13380</v>
      </c>
    </row>
    <row r="110" spans="1:18" x14ac:dyDescent="0.25">
      <c r="A110" s="147"/>
      <c r="B110" s="140" t="s">
        <v>59</v>
      </c>
      <c r="C110" s="20" t="s">
        <v>0</v>
      </c>
      <c r="D110" s="6">
        <v>78</v>
      </c>
      <c r="E110" s="7">
        <v>6258</v>
      </c>
      <c r="F110" s="7" t="s">
        <v>57</v>
      </c>
      <c r="G110" s="7" t="s">
        <v>57</v>
      </c>
      <c r="H110" s="7" t="s">
        <v>57</v>
      </c>
      <c r="I110" s="7" t="s">
        <v>57</v>
      </c>
      <c r="J110" s="7" t="s">
        <v>57</v>
      </c>
      <c r="K110" s="7">
        <v>104</v>
      </c>
      <c r="L110" s="7" t="s">
        <v>57</v>
      </c>
      <c r="M110" s="26"/>
      <c r="N110" s="26">
        <v>6440</v>
      </c>
    </row>
    <row r="111" spans="1:18" ht="15.75" thickBot="1" x14ac:dyDescent="0.3">
      <c r="A111" s="147"/>
      <c r="B111" s="140"/>
      <c r="C111" s="21" t="s">
        <v>14</v>
      </c>
      <c r="D111" s="9">
        <v>449.28</v>
      </c>
      <c r="E111" s="10">
        <v>36854.400000000001</v>
      </c>
      <c r="F111" s="10" t="s">
        <v>57</v>
      </c>
      <c r="G111" s="10" t="s">
        <v>57</v>
      </c>
      <c r="H111" s="10" t="s">
        <v>57</v>
      </c>
      <c r="I111" s="10" t="s">
        <v>57</v>
      </c>
      <c r="J111" s="10" t="s">
        <v>57</v>
      </c>
      <c r="K111" s="10">
        <v>616.32000000000005</v>
      </c>
      <c r="L111" s="10" t="s">
        <v>57</v>
      </c>
      <c r="M111" s="27"/>
      <c r="N111" s="10">
        <v>37920</v>
      </c>
    </row>
    <row r="112" spans="1:18" ht="15" customHeight="1" x14ac:dyDescent="0.25">
      <c r="A112" s="147"/>
      <c r="B112" s="140" t="s">
        <v>60</v>
      </c>
      <c r="C112" s="20" t="s">
        <v>0</v>
      </c>
      <c r="D112" s="6">
        <v>230</v>
      </c>
      <c r="E112" s="7">
        <v>593</v>
      </c>
      <c r="F112" s="7">
        <v>18</v>
      </c>
      <c r="G112" s="7" t="s">
        <v>57</v>
      </c>
      <c r="H112" s="7" t="s">
        <v>57</v>
      </c>
      <c r="I112" s="7" t="s">
        <v>57</v>
      </c>
      <c r="J112" s="7">
        <v>40</v>
      </c>
      <c r="K112" s="7">
        <v>12001</v>
      </c>
      <c r="L112" s="7" t="s">
        <v>57</v>
      </c>
      <c r="M112" s="26"/>
      <c r="N112" s="26">
        <v>12882</v>
      </c>
    </row>
    <row r="113" spans="1:18" ht="15.75" thickBot="1" x14ac:dyDescent="0.3">
      <c r="A113" s="147"/>
      <c r="B113" s="140"/>
      <c r="C113" s="21" t="s">
        <v>14</v>
      </c>
      <c r="D113" s="9">
        <v>1324.8</v>
      </c>
      <c r="E113" s="10">
        <v>3454.08</v>
      </c>
      <c r="F113" s="10">
        <v>103.68</v>
      </c>
      <c r="G113" s="10" t="s">
        <v>57</v>
      </c>
      <c r="H113" s="10" t="s">
        <v>57</v>
      </c>
      <c r="I113" s="10" t="s">
        <v>57</v>
      </c>
      <c r="J113" s="10">
        <v>307.2</v>
      </c>
      <c r="K113" s="10">
        <v>70792.320000000007</v>
      </c>
      <c r="L113" s="10" t="s">
        <v>57</v>
      </c>
      <c r="M113" s="27"/>
      <c r="N113" s="10">
        <v>75982.080000000002</v>
      </c>
    </row>
    <row r="114" spans="1:18" ht="15.75" thickBot="1" x14ac:dyDescent="0.3">
      <c r="A114" s="147"/>
      <c r="B114" s="83" t="s">
        <v>12</v>
      </c>
      <c r="C114" s="122" t="s">
        <v>14</v>
      </c>
      <c r="D114" s="79">
        <f>D103+D105+D107+D109+D111+D113</f>
        <v>234204.34999999998</v>
      </c>
      <c r="E114" s="79">
        <f t="shared" ref="E114:M114" si="5">E103+E105+E107+E109+E111+E113</f>
        <v>4642111.1899999995</v>
      </c>
      <c r="F114" s="79">
        <f t="shared" si="5"/>
        <v>103.68</v>
      </c>
      <c r="G114" s="79">
        <f t="shared" si="5"/>
        <v>0</v>
      </c>
      <c r="H114" s="79">
        <f t="shared" si="5"/>
        <v>1009.8</v>
      </c>
      <c r="I114" s="79">
        <f t="shared" si="5"/>
        <v>157153.01999999999</v>
      </c>
      <c r="J114" s="79">
        <f t="shared" si="5"/>
        <v>389491.83</v>
      </c>
      <c r="K114" s="79">
        <f t="shared" si="5"/>
        <v>520736.33999999997</v>
      </c>
      <c r="L114" s="79">
        <f t="shared" si="5"/>
        <v>7994.25</v>
      </c>
      <c r="M114" s="79">
        <f t="shared" si="5"/>
        <v>0</v>
      </c>
      <c r="N114" s="79">
        <f>N103+N105+N107+N109+N111+N113</f>
        <v>5952804.459999999</v>
      </c>
      <c r="O114" s="3"/>
      <c r="P114" s="35"/>
      <c r="Q114" s="35"/>
      <c r="R114" s="13"/>
    </row>
    <row r="115" spans="1:18" ht="24" x14ac:dyDescent="0.25">
      <c r="A115" s="147"/>
      <c r="B115" s="118" t="s">
        <v>52</v>
      </c>
      <c r="C115" s="80" t="s">
        <v>14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100">
        <v>334368.05</v>
      </c>
      <c r="O115" s="3"/>
      <c r="P115" s="35"/>
      <c r="Q115" s="35"/>
      <c r="R115" s="13"/>
    </row>
    <row r="116" spans="1:18" ht="24" x14ac:dyDescent="0.25">
      <c r="A116" s="147"/>
      <c r="B116" s="118" t="s">
        <v>28</v>
      </c>
      <c r="C116" s="80" t="s">
        <v>14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104">
        <v>62263</v>
      </c>
      <c r="O116" s="3"/>
      <c r="P116" s="35"/>
      <c r="Q116" s="35"/>
      <c r="R116" s="13"/>
    </row>
    <row r="117" spans="1:18" ht="24" x14ac:dyDescent="0.25">
      <c r="A117" s="147"/>
      <c r="B117" s="114" t="s">
        <v>29</v>
      </c>
      <c r="C117" s="80" t="s">
        <v>14</v>
      </c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10">
        <v>5762</v>
      </c>
      <c r="O117" s="3"/>
      <c r="P117" s="35"/>
      <c r="Q117" s="35"/>
      <c r="R117" s="13"/>
    </row>
    <row r="118" spans="1:18" ht="15.75" thickBot="1" x14ac:dyDescent="0.3">
      <c r="A118" s="148"/>
      <c r="B118" s="113" t="s">
        <v>12</v>
      </c>
      <c r="C118" s="105" t="s">
        <v>14</v>
      </c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3">
        <f>N114+N115+N116+N117</f>
        <v>6355197.5099999988</v>
      </c>
      <c r="O118" s="3"/>
      <c r="P118" s="35"/>
      <c r="Q118" s="35"/>
      <c r="R118" s="13"/>
    </row>
    <row r="119" spans="1:18" ht="15.75" thickBot="1" x14ac:dyDescent="0.3">
      <c r="B119" s="38"/>
      <c r="C119" s="39"/>
    </row>
    <row r="120" spans="1:18" ht="15.75" thickBot="1" x14ac:dyDescent="0.3">
      <c r="A120" s="143" t="s">
        <v>47</v>
      </c>
      <c r="B120" s="17" t="s">
        <v>0</v>
      </c>
      <c r="C120" s="5" t="s">
        <v>1</v>
      </c>
      <c r="D120" s="23" t="s">
        <v>2</v>
      </c>
      <c r="E120" s="24" t="s">
        <v>3</v>
      </c>
      <c r="F120" s="24" t="s">
        <v>4</v>
      </c>
      <c r="G120" s="24" t="s">
        <v>5</v>
      </c>
      <c r="H120" s="24" t="s">
        <v>6</v>
      </c>
      <c r="I120" s="24" t="s">
        <v>7</v>
      </c>
      <c r="J120" s="24" t="s">
        <v>8</v>
      </c>
      <c r="K120" s="24" t="s">
        <v>9</v>
      </c>
      <c r="L120" s="24" t="s">
        <v>10</v>
      </c>
      <c r="M120" s="25" t="s">
        <v>11</v>
      </c>
      <c r="N120" s="25" t="s">
        <v>12</v>
      </c>
      <c r="O120" s="30"/>
      <c r="P120" s="45"/>
      <c r="Q120" s="45"/>
      <c r="R120" s="46"/>
    </row>
    <row r="121" spans="1:18" x14ac:dyDescent="0.25">
      <c r="A121" s="144"/>
      <c r="B121" s="141" t="s">
        <v>13</v>
      </c>
      <c r="C121" s="20" t="s">
        <v>0</v>
      </c>
      <c r="D121" s="6">
        <v>565</v>
      </c>
      <c r="E121" s="7">
        <v>2508</v>
      </c>
      <c r="F121" s="7">
        <v>71</v>
      </c>
      <c r="G121" s="7">
        <v>142</v>
      </c>
      <c r="H121" s="7">
        <v>16</v>
      </c>
      <c r="I121" s="7">
        <v>831</v>
      </c>
      <c r="J121" s="7">
        <v>209</v>
      </c>
      <c r="K121" s="7">
        <v>436</v>
      </c>
      <c r="L121" s="7">
        <v>26</v>
      </c>
      <c r="M121" s="26"/>
      <c r="N121" s="8">
        <v>4804</v>
      </c>
      <c r="O121" s="30"/>
      <c r="P121" s="45"/>
      <c r="Q121" s="45"/>
      <c r="R121" s="46"/>
    </row>
    <row r="122" spans="1:18" ht="15.75" thickBot="1" x14ac:dyDescent="0.3">
      <c r="A122" s="144"/>
      <c r="B122" s="142"/>
      <c r="C122" s="21" t="s">
        <v>14</v>
      </c>
      <c r="D122" s="9">
        <v>58714.240000000005</v>
      </c>
      <c r="E122" s="10">
        <v>191480.52000000002</v>
      </c>
      <c r="F122" s="10">
        <v>7026.8600000000006</v>
      </c>
      <c r="G122" s="10">
        <v>5956.3199999999979</v>
      </c>
      <c r="H122" s="10">
        <v>2469.44</v>
      </c>
      <c r="I122" s="10">
        <v>57305.240000000005</v>
      </c>
      <c r="J122" s="10">
        <v>18932.080000000002</v>
      </c>
      <c r="K122" s="10">
        <v>33822.730000000003</v>
      </c>
      <c r="L122" s="10">
        <v>4012.84</v>
      </c>
      <c r="M122" s="27"/>
      <c r="N122" s="11">
        <v>379720.27</v>
      </c>
      <c r="O122" s="30"/>
      <c r="P122" s="45"/>
      <c r="Q122" s="45"/>
      <c r="R122" s="46"/>
    </row>
    <row r="123" spans="1:18" x14ac:dyDescent="0.25">
      <c r="A123" s="144"/>
      <c r="B123" s="141" t="s">
        <v>15</v>
      </c>
      <c r="C123" s="20" t="s">
        <v>0</v>
      </c>
      <c r="D123" s="6">
        <v>90</v>
      </c>
      <c r="E123" s="7">
        <v>177</v>
      </c>
      <c r="F123" s="7"/>
      <c r="G123" s="7"/>
      <c r="H123" s="7"/>
      <c r="I123" s="7">
        <v>30</v>
      </c>
      <c r="J123" s="7"/>
      <c r="K123" s="7">
        <v>30</v>
      </c>
      <c r="L123" s="7"/>
      <c r="M123" s="26"/>
      <c r="N123" s="8">
        <v>327</v>
      </c>
      <c r="O123" s="30"/>
      <c r="P123" s="45"/>
      <c r="Q123" s="45"/>
      <c r="R123" s="46"/>
    </row>
    <row r="124" spans="1:18" ht="15.75" thickBot="1" x14ac:dyDescent="0.3">
      <c r="A124" s="144"/>
      <c r="B124" s="142"/>
      <c r="C124" s="21" t="s">
        <v>14</v>
      </c>
      <c r="D124" s="9">
        <v>323.10000000000002</v>
      </c>
      <c r="E124" s="10">
        <v>635.42999999999995</v>
      </c>
      <c r="F124" s="10"/>
      <c r="G124" s="10"/>
      <c r="H124" s="10"/>
      <c r="I124" s="10">
        <v>107.7</v>
      </c>
      <c r="J124" s="10"/>
      <c r="K124" s="10">
        <v>107.7</v>
      </c>
      <c r="L124" s="10"/>
      <c r="M124" s="27"/>
      <c r="N124" s="11">
        <v>1173.93</v>
      </c>
      <c r="O124" s="30"/>
      <c r="P124" s="45"/>
      <c r="Q124" s="45"/>
      <c r="R124" s="46"/>
    </row>
    <row r="125" spans="1:18" x14ac:dyDescent="0.25">
      <c r="A125" s="144"/>
      <c r="B125" s="141" t="s">
        <v>16</v>
      </c>
      <c r="C125" s="20" t="s">
        <v>0</v>
      </c>
      <c r="D125" s="6">
        <v>131</v>
      </c>
      <c r="E125" s="7">
        <v>1216</v>
      </c>
      <c r="F125" s="7" t="s">
        <v>57</v>
      </c>
      <c r="G125" s="7" t="s">
        <v>57</v>
      </c>
      <c r="H125" s="7" t="s">
        <v>57</v>
      </c>
      <c r="I125" s="7" t="s">
        <v>57</v>
      </c>
      <c r="J125" s="7" t="s">
        <v>57</v>
      </c>
      <c r="K125" s="7">
        <v>1322</v>
      </c>
      <c r="L125" s="7" t="s">
        <v>57</v>
      </c>
      <c r="M125" s="26"/>
      <c r="N125" s="26">
        <v>2669</v>
      </c>
    </row>
    <row r="126" spans="1:18" ht="15.75" thickBot="1" x14ac:dyDescent="0.3">
      <c r="A126" s="144"/>
      <c r="B126" s="142"/>
      <c r="C126" s="21" t="s">
        <v>14</v>
      </c>
      <c r="D126" s="9">
        <v>292097.68</v>
      </c>
      <c r="E126" s="10">
        <v>720312.48</v>
      </c>
      <c r="F126" s="10" t="s">
        <v>57</v>
      </c>
      <c r="G126" s="10" t="s">
        <v>57</v>
      </c>
      <c r="H126" s="10" t="s">
        <v>57</v>
      </c>
      <c r="I126" s="10" t="s">
        <v>57</v>
      </c>
      <c r="J126" s="10" t="s">
        <v>57</v>
      </c>
      <c r="K126" s="10">
        <v>419076.68</v>
      </c>
      <c r="L126" s="10" t="s">
        <v>57</v>
      </c>
      <c r="M126" s="27"/>
      <c r="N126" s="10">
        <v>1431486.84</v>
      </c>
    </row>
    <row r="127" spans="1:18" x14ac:dyDescent="0.25">
      <c r="A127" s="144"/>
      <c r="B127" s="141" t="s">
        <v>20</v>
      </c>
      <c r="C127" s="20" t="s">
        <v>0</v>
      </c>
      <c r="D127" s="6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>
        <v>2114</v>
      </c>
      <c r="L127" s="7" t="s">
        <v>57</v>
      </c>
      <c r="M127" s="26"/>
      <c r="N127" s="26">
        <v>2114</v>
      </c>
      <c r="R127" s="35"/>
    </row>
    <row r="128" spans="1:18" ht="15.75" thickBot="1" x14ac:dyDescent="0.3">
      <c r="A128" s="144"/>
      <c r="B128" s="142"/>
      <c r="C128" s="21" t="s">
        <v>14</v>
      </c>
      <c r="D128" s="9" t="s">
        <v>57</v>
      </c>
      <c r="E128" s="10" t="s">
        <v>57</v>
      </c>
      <c r="F128" s="10" t="s">
        <v>57</v>
      </c>
      <c r="G128" s="10" t="s">
        <v>57</v>
      </c>
      <c r="H128" s="10" t="s">
        <v>57</v>
      </c>
      <c r="I128" s="10" t="s">
        <v>57</v>
      </c>
      <c r="J128" s="10" t="s">
        <v>57</v>
      </c>
      <c r="K128" s="10">
        <v>63420</v>
      </c>
      <c r="L128" s="10" t="s">
        <v>57</v>
      </c>
      <c r="M128" s="27"/>
      <c r="N128" s="10">
        <v>63420</v>
      </c>
      <c r="R128" s="35"/>
    </row>
    <row r="129" spans="1:18" ht="22.5" customHeight="1" x14ac:dyDescent="0.25">
      <c r="A129" s="144"/>
      <c r="B129" s="141" t="s">
        <v>33</v>
      </c>
      <c r="C129" s="20" t="s">
        <v>0</v>
      </c>
      <c r="D129" s="6" t="s">
        <v>57</v>
      </c>
      <c r="E129" s="7">
        <v>2516</v>
      </c>
      <c r="F129" s="7" t="s">
        <v>57</v>
      </c>
      <c r="G129" s="7" t="s">
        <v>57</v>
      </c>
      <c r="H129" s="7" t="s">
        <v>57</v>
      </c>
      <c r="I129" s="7" t="s">
        <v>57</v>
      </c>
      <c r="J129" s="7" t="s">
        <v>57</v>
      </c>
      <c r="K129" s="7">
        <v>3109</v>
      </c>
      <c r="L129" s="7" t="s">
        <v>57</v>
      </c>
      <c r="M129" s="26"/>
      <c r="N129" s="26">
        <v>5625</v>
      </c>
      <c r="R129" s="35"/>
    </row>
    <row r="130" spans="1:18" ht="15.75" thickBot="1" x14ac:dyDescent="0.3">
      <c r="A130" s="144"/>
      <c r="B130" s="142"/>
      <c r="C130" s="21" t="s">
        <v>14</v>
      </c>
      <c r="D130" s="9" t="s">
        <v>57</v>
      </c>
      <c r="E130" s="10">
        <v>534787.22</v>
      </c>
      <c r="F130" s="10" t="s">
        <v>57</v>
      </c>
      <c r="G130" s="10" t="s">
        <v>57</v>
      </c>
      <c r="H130" s="10" t="s">
        <v>57</v>
      </c>
      <c r="I130" s="10" t="s">
        <v>57</v>
      </c>
      <c r="J130" s="10" t="s">
        <v>57</v>
      </c>
      <c r="K130" s="10">
        <v>315776.92</v>
      </c>
      <c r="L130" s="10" t="s">
        <v>57</v>
      </c>
      <c r="M130" s="27"/>
      <c r="N130" s="10">
        <v>850564.14</v>
      </c>
      <c r="R130" s="35"/>
    </row>
    <row r="131" spans="1:18" ht="22.5" customHeight="1" x14ac:dyDescent="0.25">
      <c r="A131" s="144"/>
      <c r="B131" s="141" t="s">
        <v>34</v>
      </c>
      <c r="C131" s="20" t="s">
        <v>0</v>
      </c>
      <c r="D131" s="6">
        <v>649</v>
      </c>
      <c r="E131" s="7">
        <v>14018</v>
      </c>
      <c r="F131" s="7" t="s">
        <v>57</v>
      </c>
      <c r="G131" s="7" t="s">
        <v>57</v>
      </c>
      <c r="H131" s="7" t="s">
        <v>57</v>
      </c>
      <c r="I131" s="7">
        <v>420</v>
      </c>
      <c r="J131" s="7">
        <v>410</v>
      </c>
      <c r="K131" s="7">
        <v>2560</v>
      </c>
      <c r="L131" s="7" t="s">
        <v>57</v>
      </c>
      <c r="M131" s="26"/>
      <c r="N131" s="26">
        <v>18057</v>
      </c>
      <c r="R131" s="35"/>
    </row>
    <row r="132" spans="1:18" ht="15.75" thickBot="1" x14ac:dyDescent="0.3">
      <c r="A132" s="144"/>
      <c r="B132" s="142"/>
      <c r="C132" s="21" t="s">
        <v>14</v>
      </c>
      <c r="D132" s="9">
        <v>23927</v>
      </c>
      <c r="E132" s="10">
        <v>699715</v>
      </c>
      <c r="F132" s="10" t="s">
        <v>57</v>
      </c>
      <c r="G132" s="10" t="s">
        <v>57</v>
      </c>
      <c r="H132" s="10" t="s">
        <v>57</v>
      </c>
      <c r="I132" s="10">
        <v>15219</v>
      </c>
      <c r="J132" s="10">
        <v>14708</v>
      </c>
      <c r="K132" s="10">
        <v>110295</v>
      </c>
      <c r="L132" s="10" t="s">
        <v>57</v>
      </c>
      <c r="M132" s="27"/>
      <c r="N132" s="10">
        <v>863864</v>
      </c>
      <c r="R132" s="35"/>
    </row>
    <row r="133" spans="1:18" x14ac:dyDescent="0.25">
      <c r="A133" s="144"/>
      <c r="B133" s="140" t="s">
        <v>59</v>
      </c>
      <c r="C133" s="20" t="s">
        <v>0</v>
      </c>
      <c r="D133" s="6">
        <v>180</v>
      </c>
      <c r="E133" s="7">
        <v>2649</v>
      </c>
      <c r="F133" s="7">
        <v>22</v>
      </c>
      <c r="G133" s="7" t="s">
        <v>57</v>
      </c>
      <c r="H133" s="7" t="s">
        <v>57</v>
      </c>
      <c r="I133" s="7" t="s">
        <v>57</v>
      </c>
      <c r="J133" s="7" t="s">
        <v>57</v>
      </c>
      <c r="K133" s="7">
        <v>66</v>
      </c>
      <c r="L133" s="7" t="s">
        <v>57</v>
      </c>
      <c r="M133" s="26"/>
      <c r="N133" s="26">
        <v>2917</v>
      </c>
      <c r="R133" s="35"/>
    </row>
    <row r="134" spans="1:18" ht="15.75" thickBot="1" x14ac:dyDescent="0.3">
      <c r="A134" s="144"/>
      <c r="B134" s="140"/>
      <c r="C134" s="21" t="s">
        <v>14</v>
      </c>
      <c r="D134" s="9">
        <v>1036.8</v>
      </c>
      <c r="E134" s="10">
        <v>15765.12</v>
      </c>
      <c r="F134" s="10">
        <v>126.72</v>
      </c>
      <c r="G134" s="10" t="s">
        <v>57</v>
      </c>
      <c r="H134" s="10" t="s">
        <v>57</v>
      </c>
      <c r="I134" s="10" t="s">
        <v>57</v>
      </c>
      <c r="J134" s="10" t="s">
        <v>57</v>
      </c>
      <c r="K134" s="10">
        <v>380.16</v>
      </c>
      <c r="L134" s="10" t="s">
        <v>57</v>
      </c>
      <c r="M134" s="27"/>
      <c r="N134" s="10">
        <v>17308.8</v>
      </c>
      <c r="R134" s="35"/>
    </row>
    <row r="135" spans="1:18" x14ac:dyDescent="0.25">
      <c r="A135" s="144"/>
      <c r="B135" s="83" t="s">
        <v>12</v>
      </c>
      <c r="C135" s="122" t="s">
        <v>14</v>
      </c>
      <c r="D135" s="79">
        <f>D122+D124+D126+D128+D130+D132+D134</f>
        <v>376098.82</v>
      </c>
      <c r="E135" s="79">
        <f t="shared" ref="E135:L135" si="6">E122+E124+E126+E128+E130+E132+E134</f>
        <v>2162695.77</v>
      </c>
      <c r="F135" s="79">
        <f t="shared" si="6"/>
        <v>7153.5800000000008</v>
      </c>
      <c r="G135" s="79">
        <f t="shared" si="6"/>
        <v>5956.3199999999979</v>
      </c>
      <c r="H135" s="79">
        <f t="shared" si="6"/>
        <v>2469.44</v>
      </c>
      <c r="I135" s="79">
        <f t="shared" si="6"/>
        <v>72631.94</v>
      </c>
      <c r="J135" s="79">
        <f t="shared" si="6"/>
        <v>33640.080000000002</v>
      </c>
      <c r="K135" s="79">
        <f t="shared" si="6"/>
        <v>942879.19000000006</v>
      </c>
      <c r="L135" s="79">
        <f t="shared" si="6"/>
        <v>4012.84</v>
      </c>
      <c r="M135" s="137">
        <f t="shared" ref="M135" si="7">M122+M124+M126+M128+M130+M132+M134</f>
        <v>0</v>
      </c>
      <c r="N135" s="81">
        <f>N122+N124+N126+N128+N130+N132+N134</f>
        <v>3607537.98</v>
      </c>
      <c r="O135" s="3"/>
      <c r="P135" s="35"/>
      <c r="Q135" s="35"/>
      <c r="R135" s="13"/>
    </row>
    <row r="136" spans="1:18" ht="24" x14ac:dyDescent="0.25">
      <c r="A136" s="144"/>
      <c r="B136" s="118" t="s">
        <v>52</v>
      </c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116">
        <v>15118</v>
      </c>
      <c r="O136" s="139"/>
      <c r="P136" s="35"/>
      <c r="Q136" s="35"/>
      <c r="R136" s="13"/>
    </row>
    <row r="137" spans="1:18" ht="24" x14ac:dyDescent="0.25">
      <c r="A137" s="144"/>
      <c r="B137" s="118" t="s">
        <v>28</v>
      </c>
      <c r="C137" s="80" t="s">
        <v>14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>
        <v>107155</v>
      </c>
      <c r="O137" s="3"/>
      <c r="P137" s="35"/>
      <c r="Q137" s="35"/>
      <c r="R137" s="13"/>
    </row>
    <row r="138" spans="1:18" ht="36" x14ac:dyDescent="0.25">
      <c r="A138" s="144"/>
      <c r="B138" s="118" t="s">
        <v>53</v>
      </c>
      <c r="C138" s="80" t="s">
        <v>14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116">
        <v>68218</v>
      </c>
      <c r="O138" s="3"/>
      <c r="P138" s="35"/>
      <c r="Q138" s="35"/>
      <c r="R138" s="13"/>
    </row>
    <row r="139" spans="1:18" ht="24" x14ac:dyDescent="0.25">
      <c r="A139" s="144"/>
      <c r="B139" s="114" t="s">
        <v>29</v>
      </c>
      <c r="C139" s="123" t="s">
        <v>14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16">
        <v>1066</v>
      </c>
      <c r="O139" s="3"/>
      <c r="P139" s="35"/>
      <c r="Q139" s="35"/>
      <c r="R139" s="13"/>
    </row>
    <row r="140" spans="1:18" ht="15.75" thickBot="1" x14ac:dyDescent="0.3">
      <c r="A140" s="145"/>
      <c r="B140" s="113" t="s">
        <v>12</v>
      </c>
      <c r="C140" s="105" t="s">
        <v>14</v>
      </c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3">
        <f>N135+N137+N138+N139+N136</f>
        <v>3799094.98</v>
      </c>
      <c r="O140" s="3"/>
      <c r="P140" s="35"/>
      <c r="Q140" s="35"/>
      <c r="R140" s="13"/>
    </row>
    <row r="141" spans="1:18" ht="15.75" thickBot="1" x14ac:dyDescent="0.3">
      <c r="B141" s="38"/>
      <c r="C141" s="39"/>
    </row>
    <row r="142" spans="1:18" ht="15.75" thickBot="1" x14ac:dyDescent="0.3">
      <c r="A142" s="143" t="s">
        <v>43</v>
      </c>
      <c r="B142" s="17" t="s">
        <v>0</v>
      </c>
      <c r="C142" s="5" t="s">
        <v>1</v>
      </c>
      <c r="D142" s="23" t="s">
        <v>2</v>
      </c>
      <c r="E142" s="24" t="s">
        <v>3</v>
      </c>
      <c r="F142" s="24" t="s">
        <v>4</v>
      </c>
      <c r="G142" s="24" t="s">
        <v>5</v>
      </c>
      <c r="H142" s="24" t="s">
        <v>6</v>
      </c>
      <c r="I142" s="24" t="s">
        <v>7</v>
      </c>
      <c r="J142" s="24" t="s">
        <v>8</v>
      </c>
      <c r="K142" s="24" t="s">
        <v>9</v>
      </c>
      <c r="L142" s="24" t="s">
        <v>10</v>
      </c>
      <c r="M142" s="25" t="s">
        <v>11</v>
      </c>
      <c r="N142" s="25" t="s">
        <v>12</v>
      </c>
    </row>
    <row r="143" spans="1:18" x14ac:dyDescent="0.25">
      <c r="A143" s="144"/>
      <c r="B143" s="141" t="s">
        <v>13</v>
      </c>
      <c r="C143" s="20" t="s">
        <v>0</v>
      </c>
      <c r="D143" s="6">
        <v>2935</v>
      </c>
      <c r="E143" s="7">
        <v>26513</v>
      </c>
      <c r="F143" s="7">
        <v>353</v>
      </c>
      <c r="G143" s="7"/>
      <c r="H143" s="7">
        <v>8</v>
      </c>
      <c r="I143" s="7">
        <v>1752</v>
      </c>
      <c r="J143" s="7">
        <v>3333</v>
      </c>
      <c r="K143" s="7">
        <v>1461</v>
      </c>
      <c r="L143" s="7"/>
      <c r="M143" s="26"/>
      <c r="N143" s="8">
        <v>36355</v>
      </c>
      <c r="O143" s="30"/>
      <c r="P143" s="45"/>
      <c r="Q143" s="45"/>
      <c r="R143" s="46"/>
    </row>
    <row r="144" spans="1:18" ht="15.75" thickBot="1" x14ac:dyDescent="0.3">
      <c r="A144" s="144"/>
      <c r="B144" s="142"/>
      <c r="C144" s="21" t="s">
        <v>14</v>
      </c>
      <c r="D144" s="9">
        <v>209036.92</v>
      </c>
      <c r="E144" s="10">
        <v>1907758.77</v>
      </c>
      <c r="F144" s="10">
        <v>25222.67</v>
      </c>
      <c r="G144" s="10"/>
      <c r="H144" s="10">
        <v>560.96</v>
      </c>
      <c r="I144" s="10">
        <v>124615.83</v>
      </c>
      <c r="J144" s="10">
        <v>238039.04000000004</v>
      </c>
      <c r="K144" s="10">
        <v>104943.35999999999</v>
      </c>
      <c r="L144" s="10"/>
      <c r="M144" s="27"/>
      <c r="N144" s="11">
        <v>2610177.5499999998</v>
      </c>
      <c r="O144" s="30"/>
      <c r="P144" s="45"/>
      <c r="Q144" s="45"/>
      <c r="R144" s="46"/>
    </row>
    <row r="145" spans="1:18" x14ac:dyDescent="0.25">
      <c r="A145" s="144"/>
      <c r="B145" s="166" t="s">
        <v>15</v>
      </c>
      <c r="C145" s="20" t="s">
        <v>0</v>
      </c>
      <c r="D145" s="6">
        <v>410</v>
      </c>
      <c r="E145" s="7">
        <v>1486</v>
      </c>
      <c r="F145" s="7"/>
      <c r="G145" s="7"/>
      <c r="H145" s="7"/>
      <c r="I145" s="7">
        <v>636</v>
      </c>
      <c r="J145" s="7">
        <v>188</v>
      </c>
      <c r="K145" s="7">
        <v>140</v>
      </c>
      <c r="L145" s="7"/>
      <c r="M145" s="26"/>
      <c r="N145" s="8">
        <v>2860</v>
      </c>
      <c r="O145" s="30"/>
      <c r="P145" s="45"/>
      <c r="Q145" s="45"/>
      <c r="R145" s="46"/>
    </row>
    <row r="146" spans="1:18" ht="15.75" thickBot="1" x14ac:dyDescent="0.3">
      <c r="A146" s="144"/>
      <c r="B146" s="167"/>
      <c r="C146" s="21" t="s">
        <v>14</v>
      </c>
      <c r="D146" s="9">
        <v>1471.9</v>
      </c>
      <c r="E146" s="10">
        <v>5334.74</v>
      </c>
      <c r="F146" s="10"/>
      <c r="G146" s="10"/>
      <c r="H146" s="10"/>
      <c r="I146" s="10">
        <v>2283.2399999999998</v>
      </c>
      <c r="J146" s="10">
        <v>674.92000000000007</v>
      </c>
      <c r="K146" s="10">
        <v>502.59999999999997</v>
      </c>
      <c r="L146" s="10"/>
      <c r="M146" s="27"/>
      <c r="N146" s="11">
        <v>10267.4</v>
      </c>
      <c r="O146" s="30"/>
      <c r="P146" s="45"/>
      <c r="Q146" s="45"/>
      <c r="R146" s="46"/>
    </row>
    <row r="147" spans="1:18" x14ac:dyDescent="0.25">
      <c r="A147" s="144"/>
      <c r="B147" s="141" t="s">
        <v>23</v>
      </c>
      <c r="C147" s="20" t="s">
        <v>0</v>
      </c>
      <c r="D147" s="6">
        <v>340</v>
      </c>
      <c r="E147" s="7">
        <v>692</v>
      </c>
      <c r="F147" s="7">
        <v>220</v>
      </c>
      <c r="G147" s="7">
        <v>860</v>
      </c>
      <c r="H147" s="7">
        <v>120</v>
      </c>
      <c r="I147" s="7">
        <v>222</v>
      </c>
      <c r="J147" s="7">
        <v>495</v>
      </c>
      <c r="K147" s="7">
        <v>80</v>
      </c>
      <c r="L147" s="7"/>
      <c r="M147" s="26"/>
      <c r="N147" s="7">
        <v>3029</v>
      </c>
    </row>
    <row r="148" spans="1:18" ht="15.75" thickBot="1" x14ac:dyDescent="0.3">
      <c r="A148" s="144"/>
      <c r="B148" s="142"/>
      <c r="C148" s="21" t="s">
        <v>14</v>
      </c>
      <c r="D148" s="9">
        <v>10540</v>
      </c>
      <c r="E148" s="10">
        <v>21452</v>
      </c>
      <c r="F148" s="10">
        <v>6820</v>
      </c>
      <c r="G148" s="10">
        <v>26660</v>
      </c>
      <c r="H148" s="10">
        <v>3720</v>
      </c>
      <c r="I148" s="10">
        <v>6882</v>
      </c>
      <c r="J148" s="10">
        <v>15345</v>
      </c>
      <c r="K148" s="10">
        <v>2480</v>
      </c>
      <c r="L148" s="10"/>
      <c r="M148" s="27"/>
      <c r="N148" s="10">
        <v>93899</v>
      </c>
    </row>
    <row r="149" spans="1:18" ht="15.75" thickBot="1" x14ac:dyDescent="0.3">
      <c r="A149" s="144"/>
      <c r="B149" s="83" t="s">
        <v>12</v>
      </c>
      <c r="C149" s="122" t="s">
        <v>14</v>
      </c>
      <c r="D149" s="79">
        <f>D144+D146+D148</f>
        <v>221048.82</v>
      </c>
      <c r="E149" s="79">
        <f t="shared" ref="E149:M149" si="8">E144+E146+E148</f>
        <v>1934545.51</v>
      </c>
      <c r="F149" s="79">
        <f t="shared" si="8"/>
        <v>32042.67</v>
      </c>
      <c r="G149" s="79">
        <f t="shared" si="8"/>
        <v>26660</v>
      </c>
      <c r="H149" s="79">
        <f t="shared" si="8"/>
        <v>4280.96</v>
      </c>
      <c r="I149" s="79">
        <f t="shared" si="8"/>
        <v>133781.07</v>
      </c>
      <c r="J149" s="79">
        <f t="shared" si="8"/>
        <v>254058.96000000005</v>
      </c>
      <c r="K149" s="79">
        <f t="shared" si="8"/>
        <v>107925.95999999999</v>
      </c>
      <c r="L149" s="79">
        <f t="shared" si="8"/>
        <v>0</v>
      </c>
      <c r="M149" s="79">
        <f t="shared" si="8"/>
        <v>0</v>
      </c>
      <c r="N149" s="79">
        <f>N144+N146+N148</f>
        <v>2714343.9499999997</v>
      </c>
      <c r="O149" s="3"/>
      <c r="P149" s="35"/>
      <c r="Q149" s="35"/>
      <c r="R149" s="13"/>
    </row>
    <row r="150" spans="1:18" ht="24" x14ac:dyDescent="0.25">
      <c r="A150" s="144"/>
      <c r="B150" s="118" t="s">
        <v>52</v>
      </c>
      <c r="C150" s="80" t="s">
        <v>14</v>
      </c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100">
        <v>279306.09999999998</v>
      </c>
      <c r="O150" s="3"/>
      <c r="P150" s="35"/>
      <c r="Q150" s="35"/>
      <c r="R150" s="13"/>
    </row>
    <row r="151" spans="1:18" ht="15.75" thickBot="1" x14ac:dyDescent="0.3">
      <c r="A151" s="145"/>
      <c r="B151" s="113" t="s">
        <v>12</v>
      </c>
      <c r="C151" s="105" t="s">
        <v>14</v>
      </c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3">
        <f>N149+N150</f>
        <v>2993650.05</v>
      </c>
      <c r="O151" s="3"/>
      <c r="P151" s="35"/>
      <c r="Q151" s="35"/>
      <c r="R151" s="13"/>
    </row>
    <row r="152" spans="1:18" ht="15.75" thickBot="1" x14ac:dyDescent="0.3">
      <c r="A152" s="32"/>
      <c r="B152" s="47"/>
      <c r="C152" s="48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2"/>
      <c r="O152" s="44"/>
      <c r="P152" s="35"/>
      <c r="Q152" s="35"/>
      <c r="R152" s="13"/>
    </row>
    <row r="153" spans="1:18" ht="15.75" thickBot="1" x14ac:dyDescent="0.3">
      <c r="A153" s="143" t="s">
        <v>44</v>
      </c>
      <c r="B153" s="17" t="s">
        <v>0</v>
      </c>
      <c r="C153" s="5" t="s">
        <v>1</v>
      </c>
      <c r="D153" s="23" t="s">
        <v>2</v>
      </c>
      <c r="E153" s="24" t="s">
        <v>3</v>
      </c>
      <c r="F153" s="24" t="s">
        <v>4</v>
      </c>
      <c r="G153" s="24" t="s">
        <v>5</v>
      </c>
      <c r="H153" s="24" t="s">
        <v>6</v>
      </c>
      <c r="I153" s="24" t="s">
        <v>7</v>
      </c>
      <c r="J153" s="24" t="s">
        <v>8</v>
      </c>
      <c r="K153" s="24" t="s">
        <v>9</v>
      </c>
      <c r="L153" s="24" t="s">
        <v>10</v>
      </c>
      <c r="M153" s="25" t="s">
        <v>11</v>
      </c>
      <c r="N153" s="25" t="s">
        <v>12</v>
      </c>
    </row>
    <row r="154" spans="1:18" x14ac:dyDescent="0.25">
      <c r="A154" s="144"/>
      <c r="B154" s="141" t="s">
        <v>13</v>
      </c>
      <c r="C154" s="20" t="s">
        <v>0</v>
      </c>
      <c r="D154" s="6">
        <v>981</v>
      </c>
      <c r="E154" s="7">
        <v>362</v>
      </c>
      <c r="F154" s="7">
        <v>37305</v>
      </c>
      <c r="G154" s="7"/>
      <c r="H154" s="7">
        <v>161</v>
      </c>
      <c r="I154" s="7">
        <v>70</v>
      </c>
      <c r="J154" s="7">
        <v>1193</v>
      </c>
      <c r="K154" s="7">
        <v>99</v>
      </c>
      <c r="L154" s="7"/>
      <c r="M154" s="26"/>
      <c r="N154" s="8">
        <v>40171</v>
      </c>
    </row>
    <row r="155" spans="1:18" ht="15.75" thickBot="1" x14ac:dyDescent="0.3">
      <c r="A155" s="144"/>
      <c r="B155" s="142"/>
      <c r="C155" s="21" t="s">
        <v>14</v>
      </c>
      <c r="D155" s="9">
        <v>92690.12000000001</v>
      </c>
      <c r="E155" s="10">
        <v>31904.300000000003</v>
      </c>
      <c r="F155" s="10">
        <v>3328111.29</v>
      </c>
      <c r="G155" s="10"/>
      <c r="H155" s="10">
        <v>13548.149999999998</v>
      </c>
      <c r="I155" s="10">
        <v>8066.39</v>
      </c>
      <c r="J155" s="10">
        <v>105501.23000000001</v>
      </c>
      <c r="K155" s="10">
        <v>8330.85</v>
      </c>
      <c r="L155" s="10"/>
      <c r="M155" s="27"/>
      <c r="N155" s="11">
        <v>3588152.33</v>
      </c>
    </row>
    <row r="156" spans="1:18" x14ac:dyDescent="0.25">
      <c r="A156" s="144"/>
      <c r="B156" s="141" t="s">
        <v>15</v>
      </c>
      <c r="C156" s="20" t="s">
        <v>0</v>
      </c>
      <c r="D156" s="6"/>
      <c r="E156" s="7"/>
      <c r="F156" s="7">
        <v>10784</v>
      </c>
      <c r="G156" s="7"/>
      <c r="H156" s="7"/>
      <c r="I156" s="7"/>
      <c r="J156" s="7"/>
      <c r="K156" s="7"/>
      <c r="L156" s="7"/>
      <c r="M156" s="26"/>
      <c r="N156" s="8">
        <v>10784</v>
      </c>
    </row>
    <row r="157" spans="1:18" ht="15.75" thickBot="1" x14ac:dyDescent="0.3">
      <c r="A157" s="144"/>
      <c r="B157" s="142"/>
      <c r="C157" s="21" t="s">
        <v>14</v>
      </c>
      <c r="D157" s="9"/>
      <c r="E157" s="10"/>
      <c r="F157" s="10">
        <v>38714.55999999999</v>
      </c>
      <c r="G157" s="10"/>
      <c r="H157" s="10"/>
      <c r="I157" s="10"/>
      <c r="J157" s="10"/>
      <c r="K157" s="10"/>
      <c r="L157" s="10"/>
      <c r="M157" s="27"/>
      <c r="N157" s="11">
        <v>38714.55999999999</v>
      </c>
    </row>
    <row r="158" spans="1:18" x14ac:dyDescent="0.25">
      <c r="A158" s="144"/>
      <c r="B158" s="141" t="s">
        <v>16</v>
      </c>
      <c r="C158" s="20" t="s">
        <v>0</v>
      </c>
      <c r="D158" s="6">
        <v>659</v>
      </c>
      <c r="E158" s="7" t="s">
        <v>57</v>
      </c>
      <c r="F158" s="7">
        <v>4763</v>
      </c>
      <c r="G158" s="7" t="s">
        <v>57</v>
      </c>
      <c r="H158" s="7" t="s">
        <v>57</v>
      </c>
      <c r="I158" s="7" t="s">
        <v>57</v>
      </c>
      <c r="J158" s="7" t="s">
        <v>57</v>
      </c>
      <c r="K158" s="7" t="s">
        <v>57</v>
      </c>
      <c r="L158" s="7" t="s">
        <v>57</v>
      </c>
      <c r="M158" s="7"/>
      <c r="N158" s="7">
        <v>5422</v>
      </c>
      <c r="O158" s="30"/>
      <c r="P158" s="45"/>
      <c r="Q158" s="45"/>
      <c r="R158" s="46"/>
    </row>
    <row r="159" spans="1:18" ht="15.75" thickBot="1" x14ac:dyDescent="0.3">
      <c r="A159" s="144"/>
      <c r="B159" s="142"/>
      <c r="C159" s="21" t="s">
        <v>14</v>
      </c>
      <c r="D159" s="9">
        <v>113281.33</v>
      </c>
      <c r="E159" s="10" t="s">
        <v>57</v>
      </c>
      <c r="F159" s="10">
        <v>2278115.86</v>
      </c>
      <c r="G159" s="10" t="s">
        <v>57</v>
      </c>
      <c r="H159" s="10" t="s">
        <v>57</v>
      </c>
      <c r="I159" s="10" t="s">
        <v>57</v>
      </c>
      <c r="J159" s="10" t="s">
        <v>57</v>
      </c>
      <c r="K159" s="10" t="s">
        <v>57</v>
      </c>
      <c r="L159" s="10" t="s">
        <v>57</v>
      </c>
      <c r="M159" s="10"/>
      <c r="N159" s="10">
        <v>2391397.19</v>
      </c>
      <c r="O159" s="30"/>
      <c r="P159" s="45"/>
      <c r="Q159" s="45"/>
      <c r="R159" s="46"/>
    </row>
    <row r="160" spans="1:18" x14ac:dyDescent="0.25">
      <c r="A160" s="144"/>
      <c r="B160" s="141" t="s">
        <v>17</v>
      </c>
      <c r="C160" s="20" t="s">
        <v>0</v>
      </c>
      <c r="D160" s="6"/>
      <c r="E160" s="7"/>
      <c r="F160" s="7"/>
      <c r="G160" s="7"/>
      <c r="H160" s="7"/>
      <c r="I160" s="7"/>
      <c r="J160" s="7"/>
      <c r="K160" s="7"/>
      <c r="L160" s="7"/>
      <c r="M160" s="26"/>
      <c r="N160" s="8"/>
    </row>
    <row r="161" spans="1:18" ht="15.75" thickBot="1" x14ac:dyDescent="0.3">
      <c r="A161" s="144"/>
      <c r="B161" s="142"/>
      <c r="C161" s="21" t="s">
        <v>14</v>
      </c>
      <c r="D161" s="9"/>
      <c r="E161" s="10"/>
      <c r="F161" s="10"/>
      <c r="G161" s="10"/>
      <c r="H161" s="10"/>
      <c r="I161" s="10"/>
      <c r="J161" s="10"/>
      <c r="K161" s="10"/>
      <c r="L161" s="10"/>
      <c r="M161" s="27"/>
      <c r="N161" s="11"/>
    </row>
    <row r="162" spans="1:18" x14ac:dyDescent="0.25">
      <c r="A162" s="144"/>
      <c r="B162" s="141" t="s">
        <v>20</v>
      </c>
      <c r="C162" s="20" t="s">
        <v>0</v>
      </c>
      <c r="D162" s="6" t="s">
        <v>57</v>
      </c>
      <c r="E162" s="7" t="s">
        <v>57</v>
      </c>
      <c r="F162" s="7">
        <v>2020</v>
      </c>
      <c r="G162" s="7" t="s">
        <v>57</v>
      </c>
      <c r="H162" s="7" t="s">
        <v>57</v>
      </c>
      <c r="I162" s="7" t="s">
        <v>57</v>
      </c>
      <c r="J162" s="7" t="s">
        <v>57</v>
      </c>
      <c r="K162" s="7" t="s">
        <v>57</v>
      </c>
      <c r="L162" s="7" t="s">
        <v>57</v>
      </c>
      <c r="M162" s="26"/>
      <c r="N162" s="26">
        <v>2020</v>
      </c>
      <c r="O162" s="40"/>
      <c r="R162" s="35"/>
    </row>
    <row r="163" spans="1:18" ht="15.75" thickBot="1" x14ac:dyDescent="0.3">
      <c r="A163" s="144"/>
      <c r="B163" s="142"/>
      <c r="C163" s="21" t="s">
        <v>14</v>
      </c>
      <c r="D163" s="9" t="s">
        <v>57</v>
      </c>
      <c r="E163" s="10" t="s">
        <v>57</v>
      </c>
      <c r="F163" s="10">
        <v>60600</v>
      </c>
      <c r="G163" s="10" t="s">
        <v>57</v>
      </c>
      <c r="H163" s="10" t="s">
        <v>57</v>
      </c>
      <c r="I163" s="10" t="s">
        <v>57</v>
      </c>
      <c r="J163" s="10" t="s">
        <v>57</v>
      </c>
      <c r="K163" s="10" t="s">
        <v>57</v>
      </c>
      <c r="L163" s="10" t="s">
        <v>57</v>
      </c>
      <c r="M163" s="27"/>
      <c r="N163" s="10">
        <v>60600</v>
      </c>
      <c r="O163" s="28"/>
      <c r="R163" s="35"/>
    </row>
    <row r="164" spans="1:18" ht="15" customHeight="1" x14ac:dyDescent="0.25">
      <c r="A164" s="144"/>
      <c r="B164" s="141" t="s">
        <v>33</v>
      </c>
      <c r="C164" s="20" t="s">
        <v>0</v>
      </c>
      <c r="D164" s="6" t="s">
        <v>57</v>
      </c>
      <c r="E164" s="7">
        <v>244</v>
      </c>
      <c r="F164" s="7">
        <v>15051</v>
      </c>
      <c r="G164" s="7" t="s">
        <v>57</v>
      </c>
      <c r="H164" s="7" t="s">
        <v>57</v>
      </c>
      <c r="I164" s="7" t="s">
        <v>57</v>
      </c>
      <c r="J164" s="7">
        <v>13</v>
      </c>
      <c r="K164" s="7" t="s">
        <v>57</v>
      </c>
      <c r="L164" s="7" t="s">
        <v>57</v>
      </c>
      <c r="M164" s="26"/>
      <c r="N164" s="26">
        <v>15308</v>
      </c>
      <c r="O164" s="28"/>
      <c r="R164" s="35"/>
    </row>
    <row r="165" spans="1:18" ht="15.75" thickBot="1" x14ac:dyDescent="0.3">
      <c r="A165" s="144"/>
      <c r="B165" s="142"/>
      <c r="C165" s="21" t="s">
        <v>14</v>
      </c>
      <c r="D165" s="9" t="s">
        <v>57</v>
      </c>
      <c r="E165" s="10">
        <v>59022.29</v>
      </c>
      <c r="F165" s="10">
        <v>1398242.62</v>
      </c>
      <c r="G165" s="10" t="s">
        <v>57</v>
      </c>
      <c r="H165" s="10" t="s">
        <v>57</v>
      </c>
      <c r="I165" s="10" t="s">
        <v>57</v>
      </c>
      <c r="J165" s="10">
        <v>3376.98</v>
      </c>
      <c r="K165" s="10" t="s">
        <v>57</v>
      </c>
      <c r="L165" s="10" t="s">
        <v>57</v>
      </c>
      <c r="M165" s="27"/>
      <c r="N165" s="10">
        <v>1460641.89</v>
      </c>
      <c r="O165" s="28"/>
      <c r="R165" s="35"/>
    </row>
    <row r="166" spans="1:18" ht="15" customHeight="1" x14ac:dyDescent="0.25">
      <c r="A166" s="144"/>
      <c r="B166" s="141" t="s">
        <v>34</v>
      </c>
      <c r="C166" s="20" t="s">
        <v>0</v>
      </c>
      <c r="D166" s="6" t="s">
        <v>57</v>
      </c>
      <c r="E166" s="7" t="s">
        <v>57</v>
      </c>
      <c r="F166" s="7">
        <v>10725</v>
      </c>
      <c r="G166" s="7" t="s">
        <v>57</v>
      </c>
      <c r="H166" s="7" t="s">
        <v>57</v>
      </c>
      <c r="I166" s="7" t="s">
        <v>57</v>
      </c>
      <c r="J166" s="7" t="s">
        <v>57</v>
      </c>
      <c r="K166" s="7" t="s">
        <v>57</v>
      </c>
      <c r="L166" s="7" t="s">
        <v>57</v>
      </c>
      <c r="M166" s="26"/>
      <c r="N166" s="26">
        <v>10725</v>
      </c>
      <c r="O166" s="28"/>
      <c r="R166" s="35"/>
    </row>
    <row r="167" spans="1:18" ht="15.75" thickBot="1" x14ac:dyDescent="0.3">
      <c r="A167" s="144"/>
      <c r="B167" s="142"/>
      <c r="C167" s="21" t="s">
        <v>14</v>
      </c>
      <c r="D167" s="9" t="s">
        <v>57</v>
      </c>
      <c r="E167" s="10" t="s">
        <v>57</v>
      </c>
      <c r="F167" s="10">
        <v>385769.5</v>
      </c>
      <c r="G167" s="10" t="s">
        <v>57</v>
      </c>
      <c r="H167" s="10" t="s">
        <v>57</v>
      </c>
      <c r="I167" s="10" t="s">
        <v>57</v>
      </c>
      <c r="J167" s="10" t="s">
        <v>57</v>
      </c>
      <c r="K167" s="10" t="s">
        <v>57</v>
      </c>
      <c r="L167" s="10" t="s">
        <v>57</v>
      </c>
      <c r="M167" s="27"/>
      <c r="N167" s="10">
        <v>385769.5</v>
      </c>
      <c r="O167" s="28"/>
      <c r="R167" s="35"/>
    </row>
    <row r="168" spans="1:18" x14ac:dyDescent="0.25">
      <c r="A168" s="144"/>
      <c r="B168" s="140" t="s">
        <v>59</v>
      </c>
      <c r="C168" s="20" t="s">
        <v>0</v>
      </c>
      <c r="D168" s="6">
        <v>25</v>
      </c>
      <c r="E168" s="7" t="s">
        <v>57</v>
      </c>
      <c r="F168" s="7">
        <v>40460</v>
      </c>
      <c r="G168" s="7">
        <v>39</v>
      </c>
      <c r="H168" s="7" t="s">
        <v>57</v>
      </c>
      <c r="I168" s="7">
        <v>9</v>
      </c>
      <c r="J168" s="7">
        <v>52</v>
      </c>
      <c r="K168" s="7">
        <v>12</v>
      </c>
      <c r="L168" s="7" t="s">
        <v>57</v>
      </c>
      <c r="M168" s="26"/>
      <c r="N168" s="26">
        <v>40597</v>
      </c>
      <c r="O168" s="28"/>
      <c r="R168" s="35"/>
    </row>
    <row r="169" spans="1:18" ht="15.75" thickBot="1" x14ac:dyDescent="0.3">
      <c r="A169" s="144"/>
      <c r="B169" s="140"/>
      <c r="C169" s="21" t="s">
        <v>14</v>
      </c>
      <c r="D169" s="9">
        <v>144</v>
      </c>
      <c r="E169" s="10" t="s">
        <v>57</v>
      </c>
      <c r="F169" s="10">
        <v>241518.72</v>
      </c>
      <c r="G169" s="10">
        <v>224.64</v>
      </c>
      <c r="H169" s="10" t="s">
        <v>57</v>
      </c>
      <c r="I169" s="10">
        <v>51.84</v>
      </c>
      <c r="J169" s="10">
        <v>299.52</v>
      </c>
      <c r="K169" s="10">
        <v>69.12</v>
      </c>
      <c r="L169" s="10" t="s">
        <v>57</v>
      </c>
      <c r="M169" s="27"/>
      <c r="N169" s="10">
        <v>242307.84</v>
      </c>
      <c r="O169" s="28"/>
      <c r="R169" s="35"/>
    </row>
    <row r="170" spans="1:18" x14ac:dyDescent="0.25">
      <c r="A170" s="144"/>
      <c r="B170" s="141" t="s">
        <v>61</v>
      </c>
      <c r="C170" s="20" t="s">
        <v>0</v>
      </c>
      <c r="D170" s="6">
        <v>191</v>
      </c>
      <c r="E170" s="7" t="s">
        <v>57</v>
      </c>
      <c r="F170" s="7">
        <v>2287</v>
      </c>
      <c r="G170" s="7" t="s">
        <v>57</v>
      </c>
      <c r="H170" s="7" t="s">
        <v>57</v>
      </c>
      <c r="I170" s="7" t="s">
        <v>57</v>
      </c>
      <c r="J170" s="7" t="s">
        <v>57</v>
      </c>
      <c r="K170" s="7" t="s">
        <v>57</v>
      </c>
      <c r="L170" s="7" t="s">
        <v>57</v>
      </c>
      <c r="M170" s="26"/>
      <c r="N170" s="26">
        <v>2478</v>
      </c>
      <c r="O170" s="28"/>
      <c r="R170" s="35"/>
    </row>
    <row r="171" spans="1:18" ht="15.75" thickBot="1" x14ac:dyDescent="0.3">
      <c r="A171" s="144"/>
      <c r="B171" s="142"/>
      <c r="C171" s="21" t="s">
        <v>14</v>
      </c>
      <c r="D171" s="9">
        <v>2179.31</v>
      </c>
      <c r="E171" s="10" t="s">
        <v>57</v>
      </c>
      <c r="F171" s="10">
        <v>13173.12</v>
      </c>
      <c r="G171" s="10" t="s">
        <v>57</v>
      </c>
      <c r="H171" s="10" t="s">
        <v>57</v>
      </c>
      <c r="I171" s="10" t="s">
        <v>57</v>
      </c>
      <c r="J171" s="10" t="s">
        <v>57</v>
      </c>
      <c r="K171" s="10" t="s">
        <v>57</v>
      </c>
      <c r="L171" s="10" t="s">
        <v>57</v>
      </c>
      <c r="M171" s="27"/>
      <c r="N171" s="10">
        <v>15352.43</v>
      </c>
      <c r="O171" s="28"/>
      <c r="R171" s="35"/>
    </row>
    <row r="172" spans="1:18" ht="15.75" thickBot="1" x14ac:dyDescent="0.3">
      <c r="A172" s="144"/>
      <c r="B172" s="83" t="s">
        <v>12</v>
      </c>
      <c r="C172" s="122" t="s">
        <v>14</v>
      </c>
      <c r="D172" s="79">
        <f>D155+D157+D159+D161+D163+D165+D167+D169+D171</f>
        <v>208294.76</v>
      </c>
      <c r="E172" s="79">
        <f t="shared" ref="E172:N172" si="9">E155+E157+E159+E161+E163+E165+E167+E169+E171</f>
        <v>90926.59</v>
      </c>
      <c r="F172" s="79">
        <f t="shared" si="9"/>
        <v>7744245.6699999999</v>
      </c>
      <c r="G172" s="79">
        <f t="shared" si="9"/>
        <v>224.64</v>
      </c>
      <c r="H172" s="79">
        <f t="shared" si="9"/>
        <v>13548.149999999998</v>
      </c>
      <c r="I172" s="79">
        <f t="shared" si="9"/>
        <v>8118.2300000000005</v>
      </c>
      <c r="J172" s="79">
        <f t="shared" si="9"/>
        <v>109177.73000000001</v>
      </c>
      <c r="K172" s="79">
        <f t="shared" si="9"/>
        <v>8399.9700000000012</v>
      </c>
      <c r="L172" s="79">
        <f t="shared" si="9"/>
        <v>0</v>
      </c>
      <c r="M172" s="79">
        <f t="shared" si="9"/>
        <v>0</v>
      </c>
      <c r="N172" s="79">
        <f t="shared" si="9"/>
        <v>8182935.7399999993</v>
      </c>
      <c r="O172" s="3"/>
      <c r="P172" s="35"/>
      <c r="Q172" s="35"/>
      <c r="R172" s="13"/>
    </row>
    <row r="173" spans="1:18" ht="24" x14ac:dyDescent="0.25">
      <c r="A173" s="144"/>
      <c r="B173" s="118" t="s">
        <v>52</v>
      </c>
      <c r="C173" s="80" t="s">
        <v>14</v>
      </c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100">
        <v>257261</v>
      </c>
      <c r="O173" s="3"/>
      <c r="P173" s="35"/>
      <c r="Q173" s="35"/>
      <c r="R173" s="13"/>
    </row>
    <row r="174" spans="1:18" ht="24" x14ac:dyDescent="0.25">
      <c r="A174" s="144"/>
      <c r="B174" s="118" t="s">
        <v>28</v>
      </c>
      <c r="C174" s="80" t="s">
        <v>14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104">
        <v>110538</v>
      </c>
      <c r="O174" s="3"/>
      <c r="P174" s="35"/>
      <c r="Q174" s="35"/>
      <c r="R174" s="13"/>
    </row>
    <row r="175" spans="1:18" ht="36" x14ac:dyDescent="0.25">
      <c r="A175" s="144"/>
      <c r="B175" s="118" t="s">
        <v>53</v>
      </c>
      <c r="C175" s="80" t="s">
        <v>14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111">
        <v>65111</v>
      </c>
      <c r="O175" s="3"/>
      <c r="P175" s="35"/>
      <c r="Q175" s="35"/>
      <c r="R175" s="13"/>
    </row>
    <row r="176" spans="1:18" ht="24" x14ac:dyDescent="0.25">
      <c r="A176" s="144"/>
      <c r="B176" s="114" t="s">
        <v>29</v>
      </c>
      <c r="C176" s="80" t="s">
        <v>14</v>
      </c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12">
        <v>13077</v>
      </c>
      <c r="O176" s="3"/>
      <c r="P176" s="35"/>
      <c r="Q176" s="35"/>
      <c r="R176" s="13"/>
    </row>
    <row r="177" spans="1:18" ht="15.75" thickBot="1" x14ac:dyDescent="0.3">
      <c r="A177" s="145"/>
      <c r="B177" s="113" t="s">
        <v>12</v>
      </c>
      <c r="C177" s="105" t="s">
        <v>14</v>
      </c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3">
        <f>N172+N173+N174+N175+N176</f>
        <v>8628922.7399999984</v>
      </c>
      <c r="O177" s="3"/>
      <c r="P177" s="35"/>
      <c r="Q177" s="35"/>
      <c r="R177" s="13"/>
    </row>
    <row r="178" spans="1:18" ht="15.75" thickBot="1" x14ac:dyDescent="0.3">
      <c r="B178" s="38"/>
      <c r="C178" s="39"/>
    </row>
    <row r="179" spans="1:18" ht="15.75" thickBot="1" x14ac:dyDescent="0.3">
      <c r="A179" s="146" t="s">
        <v>48</v>
      </c>
      <c r="B179" s="17" t="s">
        <v>0</v>
      </c>
      <c r="C179" s="5" t="s">
        <v>1</v>
      </c>
      <c r="D179" s="23" t="s">
        <v>2</v>
      </c>
      <c r="E179" s="24" t="s">
        <v>3</v>
      </c>
      <c r="F179" s="24" t="s">
        <v>4</v>
      </c>
      <c r="G179" s="24" t="s">
        <v>5</v>
      </c>
      <c r="H179" s="24" t="s">
        <v>6</v>
      </c>
      <c r="I179" s="24" t="s">
        <v>7</v>
      </c>
      <c r="J179" s="24" t="s">
        <v>8</v>
      </c>
      <c r="K179" s="24" t="s">
        <v>9</v>
      </c>
      <c r="L179" s="24" t="s">
        <v>10</v>
      </c>
      <c r="M179" s="25" t="s">
        <v>11</v>
      </c>
      <c r="N179" s="25" t="s">
        <v>12</v>
      </c>
    </row>
    <row r="180" spans="1:18" x14ac:dyDescent="0.25">
      <c r="A180" s="147"/>
      <c r="B180" s="141" t="s">
        <v>13</v>
      </c>
      <c r="C180" s="20" t="s">
        <v>0</v>
      </c>
      <c r="D180" s="6">
        <v>307</v>
      </c>
      <c r="E180" s="7"/>
      <c r="F180" s="7"/>
      <c r="G180" s="7">
        <v>5487</v>
      </c>
      <c r="H180" s="7">
        <v>244</v>
      </c>
      <c r="I180" s="7">
        <v>92</v>
      </c>
      <c r="J180" s="7">
        <v>365</v>
      </c>
      <c r="K180" s="7"/>
      <c r="L180" s="7">
        <v>1</v>
      </c>
      <c r="M180" s="26"/>
      <c r="N180" s="8">
        <v>6496</v>
      </c>
    </row>
    <row r="181" spans="1:18" ht="15.75" thickBot="1" x14ac:dyDescent="0.3">
      <c r="A181" s="147"/>
      <c r="B181" s="142"/>
      <c r="C181" s="21" t="s">
        <v>14</v>
      </c>
      <c r="D181" s="9">
        <v>27237.850000000006</v>
      </c>
      <c r="E181" s="10"/>
      <c r="F181" s="10"/>
      <c r="G181" s="10">
        <v>476805.95999999985</v>
      </c>
      <c r="H181" s="10">
        <v>21304.690000000002</v>
      </c>
      <c r="I181" s="10">
        <v>8158.5</v>
      </c>
      <c r="J181" s="10">
        <v>31770.940000000002</v>
      </c>
      <c r="K181" s="10"/>
      <c r="L181" s="10">
        <v>84.15</v>
      </c>
      <c r="M181" s="27"/>
      <c r="N181" s="11">
        <v>565362.08999999973</v>
      </c>
    </row>
    <row r="182" spans="1:18" x14ac:dyDescent="0.25">
      <c r="A182" s="147"/>
      <c r="B182" s="141" t="s">
        <v>15</v>
      </c>
      <c r="C182" s="20" t="s">
        <v>0</v>
      </c>
      <c r="D182" s="6">
        <v>76</v>
      </c>
      <c r="E182" s="7"/>
      <c r="F182" s="7"/>
      <c r="G182" s="7">
        <v>956</v>
      </c>
      <c r="H182" s="7"/>
      <c r="I182" s="7"/>
      <c r="J182" s="7"/>
      <c r="K182" s="7"/>
      <c r="L182" s="7"/>
      <c r="M182" s="26"/>
      <c r="N182" s="8">
        <v>1032</v>
      </c>
      <c r="O182" s="30"/>
      <c r="P182" s="45"/>
      <c r="Q182" s="45"/>
      <c r="R182" s="46"/>
    </row>
    <row r="183" spans="1:18" ht="15.75" thickBot="1" x14ac:dyDescent="0.3">
      <c r="A183" s="147"/>
      <c r="B183" s="142"/>
      <c r="C183" s="21" t="s">
        <v>14</v>
      </c>
      <c r="D183" s="9">
        <v>272.84000000000003</v>
      </c>
      <c r="E183" s="10"/>
      <c r="F183" s="10"/>
      <c r="G183" s="10">
        <v>3432.0399999999995</v>
      </c>
      <c r="H183" s="10"/>
      <c r="I183" s="10"/>
      <c r="J183" s="10"/>
      <c r="K183" s="10"/>
      <c r="L183" s="10"/>
      <c r="M183" s="27"/>
      <c r="N183" s="11">
        <v>3704.8799999999997</v>
      </c>
      <c r="O183" s="30"/>
      <c r="P183" s="45"/>
      <c r="Q183" s="45"/>
      <c r="R183" s="46"/>
    </row>
    <row r="184" spans="1:18" x14ac:dyDescent="0.25">
      <c r="A184" s="147"/>
      <c r="B184" s="141" t="s">
        <v>16</v>
      </c>
      <c r="C184" s="20" t="s">
        <v>0</v>
      </c>
      <c r="D184" s="6"/>
      <c r="E184" s="7"/>
      <c r="F184" s="7"/>
      <c r="G184" s="7">
        <v>1455</v>
      </c>
      <c r="H184" s="7"/>
      <c r="I184" s="7"/>
      <c r="J184" s="7"/>
      <c r="K184" s="7"/>
      <c r="L184" s="7"/>
      <c r="M184" s="26"/>
      <c r="N184" s="26">
        <v>1455</v>
      </c>
    </row>
    <row r="185" spans="1:18" ht="15.75" thickBot="1" x14ac:dyDescent="0.3">
      <c r="A185" s="147"/>
      <c r="B185" s="142"/>
      <c r="C185" s="21" t="s">
        <v>14</v>
      </c>
      <c r="D185" s="9"/>
      <c r="E185" s="10"/>
      <c r="F185" s="10"/>
      <c r="G185" s="10">
        <v>879972.29</v>
      </c>
      <c r="H185" s="10"/>
      <c r="I185" s="10"/>
      <c r="J185" s="10"/>
      <c r="K185" s="10"/>
      <c r="L185" s="10"/>
      <c r="M185" s="27"/>
      <c r="N185" s="10">
        <v>879972.29</v>
      </c>
    </row>
    <row r="186" spans="1:18" x14ac:dyDescent="0.25">
      <c r="A186" s="147"/>
      <c r="B186" s="141" t="s">
        <v>20</v>
      </c>
      <c r="C186" s="20" t="s">
        <v>0</v>
      </c>
      <c r="D186" s="6"/>
      <c r="E186" s="7"/>
      <c r="F186" s="7"/>
      <c r="G186" s="7">
        <v>183</v>
      </c>
      <c r="H186" s="7"/>
      <c r="I186" s="7"/>
      <c r="J186" s="7"/>
      <c r="K186" s="7"/>
      <c r="L186" s="7"/>
      <c r="M186" s="26"/>
      <c r="N186" s="26">
        <v>183</v>
      </c>
    </row>
    <row r="187" spans="1:18" ht="15.75" thickBot="1" x14ac:dyDescent="0.3">
      <c r="A187" s="147"/>
      <c r="B187" s="142"/>
      <c r="C187" s="21" t="s">
        <v>14</v>
      </c>
      <c r="D187" s="9"/>
      <c r="E187" s="10"/>
      <c r="F187" s="10"/>
      <c r="G187" s="10">
        <v>5490</v>
      </c>
      <c r="H187" s="10"/>
      <c r="I187" s="10"/>
      <c r="J187" s="10"/>
      <c r="K187" s="10"/>
      <c r="L187" s="10"/>
      <c r="M187" s="27"/>
      <c r="N187" s="10">
        <v>5490</v>
      </c>
    </row>
    <row r="188" spans="1:18" ht="15" customHeight="1" x14ac:dyDescent="0.25">
      <c r="A188" s="147"/>
      <c r="B188" s="141" t="s">
        <v>33</v>
      </c>
      <c r="C188" s="20" t="s">
        <v>0</v>
      </c>
      <c r="D188" s="6"/>
      <c r="E188" s="7"/>
      <c r="F188" s="7"/>
      <c r="G188" s="7">
        <v>3404</v>
      </c>
      <c r="H188" s="7"/>
      <c r="I188" s="7"/>
      <c r="J188" s="7"/>
      <c r="K188" s="7"/>
      <c r="L188" s="7"/>
      <c r="M188" s="26"/>
      <c r="N188" s="26">
        <v>3404</v>
      </c>
    </row>
    <row r="189" spans="1:18" ht="15.75" thickBot="1" x14ac:dyDescent="0.3">
      <c r="A189" s="147"/>
      <c r="B189" s="142"/>
      <c r="C189" s="21" t="s">
        <v>14</v>
      </c>
      <c r="D189" s="9"/>
      <c r="E189" s="10"/>
      <c r="F189" s="10"/>
      <c r="G189" s="10">
        <v>191058.16</v>
      </c>
      <c r="H189" s="10"/>
      <c r="I189" s="10"/>
      <c r="J189" s="10"/>
      <c r="K189" s="10"/>
      <c r="L189" s="10"/>
      <c r="M189" s="27"/>
      <c r="N189" s="10">
        <v>191058.16</v>
      </c>
    </row>
    <row r="190" spans="1:18" ht="15" customHeight="1" x14ac:dyDescent="0.25">
      <c r="A190" s="147"/>
      <c r="B190" s="141" t="s">
        <v>34</v>
      </c>
      <c r="C190" s="20" t="s">
        <v>0</v>
      </c>
      <c r="D190" s="6"/>
      <c r="E190" s="7"/>
      <c r="F190" s="7"/>
      <c r="G190" s="7">
        <v>9670</v>
      </c>
      <c r="H190" s="7"/>
      <c r="I190" s="7"/>
      <c r="J190" s="7"/>
      <c r="K190" s="7"/>
      <c r="L190" s="7"/>
      <c r="M190" s="26"/>
      <c r="N190" s="26">
        <v>9670</v>
      </c>
    </row>
    <row r="191" spans="1:18" ht="15.75" thickBot="1" x14ac:dyDescent="0.3">
      <c r="A191" s="147"/>
      <c r="B191" s="142"/>
      <c r="C191" s="21" t="s">
        <v>14</v>
      </c>
      <c r="D191" s="9"/>
      <c r="E191" s="10"/>
      <c r="F191" s="10"/>
      <c r="G191" s="10">
        <v>356741</v>
      </c>
      <c r="H191" s="10"/>
      <c r="I191" s="10"/>
      <c r="J191" s="10"/>
      <c r="K191" s="10"/>
      <c r="L191" s="10"/>
      <c r="M191" s="27"/>
      <c r="N191" s="10">
        <v>356741</v>
      </c>
    </row>
    <row r="192" spans="1:18" x14ac:dyDescent="0.25">
      <c r="A192" s="147"/>
      <c r="B192" s="141" t="s">
        <v>64</v>
      </c>
      <c r="C192" s="20" t="s">
        <v>0</v>
      </c>
      <c r="D192" s="6" t="s">
        <v>57</v>
      </c>
      <c r="E192" s="7" t="s">
        <v>57</v>
      </c>
      <c r="F192" s="7" t="s">
        <v>57</v>
      </c>
      <c r="G192" s="7">
        <v>16319</v>
      </c>
      <c r="H192" s="7" t="s">
        <v>57</v>
      </c>
      <c r="I192" s="7">
        <v>18</v>
      </c>
      <c r="J192" s="7" t="s">
        <v>57</v>
      </c>
      <c r="K192" s="7" t="s">
        <v>57</v>
      </c>
      <c r="L192" s="7" t="s">
        <v>57</v>
      </c>
      <c r="M192" s="26"/>
      <c r="N192" s="26">
        <v>16337</v>
      </c>
    </row>
    <row r="193" spans="1:18" ht="15.75" thickBot="1" x14ac:dyDescent="0.3">
      <c r="A193" s="147"/>
      <c r="B193" s="142" t="s">
        <v>30</v>
      </c>
      <c r="C193" s="21" t="s">
        <v>14</v>
      </c>
      <c r="D193" s="9" t="s">
        <v>57</v>
      </c>
      <c r="E193" s="10" t="s">
        <v>57</v>
      </c>
      <c r="F193" s="10" t="s">
        <v>57</v>
      </c>
      <c r="G193" s="10">
        <v>96741.119999999995</v>
      </c>
      <c r="H193" s="10" t="s">
        <v>57</v>
      </c>
      <c r="I193" s="10">
        <v>103.68</v>
      </c>
      <c r="J193" s="10" t="s">
        <v>57</v>
      </c>
      <c r="K193" s="10" t="s">
        <v>57</v>
      </c>
      <c r="L193" s="10" t="s">
        <v>57</v>
      </c>
      <c r="M193" s="27"/>
      <c r="N193" s="10">
        <v>96844.800000000003</v>
      </c>
    </row>
    <row r="194" spans="1:18" x14ac:dyDescent="0.25">
      <c r="A194" s="147"/>
      <c r="B194" s="141" t="s">
        <v>62</v>
      </c>
      <c r="C194" s="20" t="s">
        <v>0</v>
      </c>
      <c r="D194" s="6">
        <v>15</v>
      </c>
      <c r="E194" s="7" t="s">
        <v>57</v>
      </c>
      <c r="F194" s="7" t="s">
        <v>57</v>
      </c>
      <c r="G194" s="7">
        <v>22349</v>
      </c>
      <c r="H194" s="7" t="s">
        <v>57</v>
      </c>
      <c r="I194" s="7">
        <v>12</v>
      </c>
      <c r="J194" s="7" t="s">
        <v>57</v>
      </c>
      <c r="K194" s="7" t="s">
        <v>57</v>
      </c>
      <c r="L194" s="7" t="s">
        <v>57</v>
      </c>
      <c r="M194" s="26"/>
      <c r="N194" s="26">
        <v>22376</v>
      </c>
    </row>
    <row r="195" spans="1:18" ht="15.75" thickBot="1" x14ac:dyDescent="0.3">
      <c r="A195" s="147"/>
      <c r="B195" s="142" t="s">
        <v>31</v>
      </c>
      <c r="C195" s="21" t="s">
        <v>14</v>
      </c>
      <c r="D195" s="9">
        <v>86.4</v>
      </c>
      <c r="E195" s="10" t="s">
        <v>57</v>
      </c>
      <c r="F195" s="10" t="s">
        <v>57</v>
      </c>
      <c r="G195" s="10">
        <v>130740.48</v>
      </c>
      <c r="H195" s="10" t="s">
        <v>57</v>
      </c>
      <c r="I195" s="10">
        <v>69.12</v>
      </c>
      <c r="J195" s="10" t="s">
        <v>57</v>
      </c>
      <c r="K195" s="10" t="s">
        <v>57</v>
      </c>
      <c r="L195" s="10" t="s">
        <v>57</v>
      </c>
      <c r="M195" s="27"/>
      <c r="N195" s="10">
        <v>130896</v>
      </c>
    </row>
    <row r="196" spans="1:18" x14ac:dyDescent="0.25">
      <c r="A196" s="147"/>
      <c r="B196" s="141" t="s">
        <v>63</v>
      </c>
      <c r="C196" s="20" t="s">
        <v>0</v>
      </c>
      <c r="D196" s="6">
        <v>210</v>
      </c>
      <c r="E196" s="7" t="s">
        <v>57</v>
      </c>
      <c r="F196" s="7">
        <v>8</v>
      </c>
      <c r="G196" s="7">
        <v>1700</v>
      </c>
      <c r="H196" s="7" t="s">
        <v>57</v>
      </c>
      <c r="I196" s="7" t="s">
        <v>57</v>
      </c>
      <c r="J196" s="7">
        <v>26</v>
      </c>
      <c r="K196" s="7" t="s">
        <v>57</v>
      </c>
      <c r="L196" s="7" t="s">
        <v>57</v>
      </c>
      <c r="M196" s="26"/>
      <c r="N196" s="26">
        <v>1944</v>
      </c>
    </row>
    <row r="197" spans="1:18" ht="15.75" thickBot="1" x14ac:dyDescent="0.3">
      <c r="A197" s="147"/>
      <c r="B197" s="142" t="s">
        <v>32</v>
      </c>
      <c r="C197" s="21" t="s">
        <v>14</v>
      </c>
      <c r="D197" s="9">
        <v>2396.1</v>
      </c>
      <c r="E197" s="10" t="s">
        <v>57</v>
      </c>
      <c r="F197" s="10">
        <v>46.08</v>
      </c>
      <c r="G197" s="10">
        <v>9792</v>
      </c>
      <c r="H197" s="10" t="s">
        <v>57</v>
      </c>
      <c r="I197" s="10" t="s">
        <v>57</v>
      </c>
      <c r="J197" s="10">
        <v>149.76</v>
      </c>
      <c r="K197" s="10" t="s">
        <v>57</v>
      </c>
      <c r="L197" s="10" t="s">
        <v>57</v>
      </c>
      <c r="M197" s="27"/>
      <c r="N197" s="10">
        <v>12383.94</v>
      </c>
    </row>
    <row r="198" spans="1:18" ht="15.75" thickBot="1" x14ac:dyDescent="0.3">
      <c r="A198" s="147"/>
      <c r="B198" s="83" t="s">
        <v>12</v>
      </c>
      <c r="C198" s="75" t="s">
        <v>14</v>
      </c>
      <c r="D198" s="79">
        <f>D181+D183+D185+D189+D191+D193+D195+D197</f>
        <v>29993.190000000006</v>
      </c>
      <c r="E198" s="79">
        <f t="shared" ref="E198:M198" si="10">E181+E183+E185+E189+E191+E193+E195+E197</f>
        <v>0</v>
      </c>
      <c r="F198" s="79">
        <f t="shared" si="10"/>
        <v>46.08</v>
      </c>
      <c r="G198" s="79">
        <f>G181+G183+G185+G189+G191+G193+G195+G197+G187</f>
        <v>2150773.0499999998</v>
      </c>
      <c r="H198" s="79">
        <f t="shared" si="10"/>
        <v>21304.690000000002</v>
      </c>
      <c r="I198" s="79">
        <f t="shared" si="10"/>
        <v>8331.3000000000011</v>
      </c>
      <c r="J198" s="79">
        <f t="shared" si="10"/>
        <v>31920.7</v>
      </c>
      <c r="K198" s="79">
        <f t="shared" si="10"/>
        <v>0</v>
      </c>
      <c r="L198" s="79">
        <f t="shared" si="10"/>
        <v>84.15</v>
      </c>
      <c r="M198" s="79">
        <f t="shared" si="10"/>
        <v>0</v>
      </c>
      <c r="N198" s="79">
        <f>N181+N183+N185+N189+N191+N193+N195+N197+N187</f>
        <v>2242453.1599999997</v>
      </c>
      <c r="O198" s="3"/>
      <c r="P198" s="35"/>
      <c r="Q198" s="35"/>
      <c r="R198" s="13"/>
    </row>
    <row r="199" spans="1:18" ht="24" x14ac:dyDescent="0.25">
      <c r="A199" s="147"/>
      <c r="B199" s="118" t="s">
        <v>52</v>
      </c>
      <c r="C199" s="80" t="s">
        <v>14</v>
      </c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100">
        <v>56134</v>
      </c>
      <c r="O199" s="3"/>
      <c r="P199" s="35"/>
      <c r="Q199" s="35"/>
      <c r="R199" s="13"/>
    </row>
    <row r="200" spans="1:18" ht="24" x14ac:dyDescent="0.25">
      <c r="A200" s="147"/>
      <c r="B200" s="118" t="s">
        <v>28</v>
      </c>
      <c r="C200" s="80" t="s">
        <v>14</v>
      </c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104">
        <v>74550</v>
      </c>
      <c r="O200" s="3"/>
      <c r="P200" s="35"/>
      <c r="Q200" s="35"/>
      <c r="R200" s="13"/>
    </row>
    <row r="201" spans="1:18" ht="36" x14ac:dyDescent="0.25">
      <c r="A201" s="147"/>
      <c r="B201" s="118" t="s">
        <v>53</v>
      </c>
      <c r="C201" s="80" t="s">
        <v>14</v>
      </c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104">
        <v>12921</v>
      </c>
      <c r="O201" s="3"/>
      <c r="P201" s="35"/>
      <c r="Q201" s="35"/>
      <c r="R201" s="13"/>
    </row>
    <row r="202" spans="1:18" ht="24" x14ac:dyDescent="0.25">
      <c r="A202" s="147"/>
      <c r="B202" s="114" t="s">
        <v>29</v>
      </c>
      <c r="C202" s="80" t="s">
        <v>14</v>
      </c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10">
        <v>15213</v>
      </c>
      <c r="O202" s="3"/>
      <c r="P202" s="35"/>
      <c r="Q202" s="35"/>
      <c r="R202" s="13"/>
    </row>
    <row r="203" spans="1:18" ht="15.75" thickBot="1" x14ac:dyDescent="0.3">
      <c r="A203" s="148"/>
      <c r="B203" s="113" t="s">
        <v>12</v>
      </c>
      <c r="C203" s="105" t="s">
        <v>14</v>
      </c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3">
        <f>N198+N199+N200+N201+N202</f>
        <v>2401271.1599999997</v>
      </c>
      <c r="O203" s="3"/>
      <c r="P203" s="35"/>
      <c r="Q203" s="35"/>
      <c r="R203" s="13"/>
    </row>
    <row r="204" spans="1:18" ht="15.75" thickBot="1" x14ac:dyDescent="0.3">
      <c r="B204" s="38"/>
      <c r="C204" s="39"/>
    </row>
    <row r="205" spans="1:18" ht="15.75" thickBot="1" x14ac:dyDescent="0.3">
      <c r="A205" s="143" t="s">
        <v>58</v>
      </c>
      <c r="B205" s="17" t="s">
        <v>0</v>
      </c>
      <c r="C205" s="5" t="s">
        <v>1</v>
      </c>
      <c r="D205" s="23" t="s">
        <v>2</v>
      </c>
      <c r="E205" s="24" t="s">
        <v>3</v>
      </c>
      <c r="F205" s="24" t="s">
        <v>4</v>
      </c>
      <c r="G205" s="24" t="s">
        <v>5</v>
      </c>
      <c r="H205" s="24" t="s">
        <v>6</v>
      </c>
      <c r="I205" s="24" t="s">
        <v>7</v>
      </c>
      <c r="J205" s="24" t="s">
        <v>8</v>
      </c>
      <c r="K205" s="24" t="s">
        <v>9</v>
      </c>
      <c r="L205" s="24" t="s">
        <v>10</v>
      </c>
      <c r="M205" s="25" t="s">
        <v>11</v>
      </c>
      <c r="N205" s="25" t="s">
        <v>12</v>
      </c>
      <c r="O205" s="49"/>
    </row>
    <row r="206" spans="1:18" x14ac:dyDescent="0.25">
      <c r="A206" s="144"/>
      <c r="B206" s="141" t="s">
        <v>13</v>
      </c>
      <c r="C206" s="20" t="s">
        <v>0</v>
      </c>
      <c r="D206" s="6">
        <v>659</v>
      </c>
      <c r="E206" s="7"/>
      <c r="F206" s="7"/>
      <c r="G206" s="7">
        <v>9325</v>
      </c>
      <c r="H206" s="7">
        <v>604</v>
      </c>
      <c r="I206" s="7">
        <v>394</v>
      </c>
      <c r="J206" s="7">
        <v>841</v>
      </c>
      <c r="K206" s="7"/>
      <c r="L206" s="7">
        <v>196</v>
      </c>
      <c r="M206" s="26"/>
      <c r="N206" s="8">
        <v>12019</v>
      </c>
      <c r="O206" s="50"/>
      <c r="R206" s="35"/>
    </row>
    <row r="207" spans="1:18" ht="15.75" thickBot="1" x14ac:dyDescent="0.3">
      <c r="A207" s="144"/>
      <c r="B207" s="142"/>
      <c r="C207" s="21" t="s">
        <v>14</v>
      </c>
      <c r="D207" s="9">
        <v>40535.469999999994</v>
      </c>
      <c r="E207" s="10"/>
      <c r="F207" s="10"/>
      <c r="G207" s="10">
        <v>575558.9</v>
      </c>
      <c r="H207" s="10">
        <v>36495.22</v>
      </c>
      <c r="I207" s="10">
        <v>24697.770000000004</v>
      </c>
      <c r="J207" s="10">
        <v>51785.259999999995</v>
      </c>
      <c r="K207" s="10"/>
      <c r="L207" s="10">
        <v>11734.519999999999</v>
      </c>
      <c r="M207" s="27"/>
      <c r="N207" s="11">
        <v>740807.14</v>
      </c>
      <c r="O207" s="50"/>
      <c r="R207" s="35"/>
    </row>
    <row r="208" spans="1:18" x14ac:dyDescent="0.25">
      <c r="A208" s="144"/>
      <c r="B208" s="141" t="s">
        <v>15</v>
      </c>
      <c r="C208" s="20" t="s">
        <v>0</v>
      </c>
      <c r="D208" s="6"/>
      <c r="E208" s="7"/>
      <c r="F208" s="7"/>
      <c r="G208" s="60">
        <v>1259</v>
      </c>
      <c r="H208" s="7"/>
      <c r="I208" s="7"/>
      <c r="J208" s="7"/>
      <c r="K208" s="7"/>
      <c r="L208" s="7"/>
      <c r="M208" s="26"/>
      <c r="N208" s="8">
        <v>1259</v>
      </c>
      <c r="O208" s="30"/>
      <c r="P208" s="45"/>
      <c r="Q208" s="45"/>
      <c r="R208" s="46"/>
    </row>
    <row r="209" spans="1:18" ht="15.75" thickBot="1" x14ac:dyDescent="0.3">
      <c r="A209" s="144"/>
      <c r="B209" s="142"/>
      <c r="C209" s="21" t="s">
        <v>14</v>
      </c>
      <c r="D209" s="9"/>
      <c r="E209" s="10"/>
      <c r="F209" s="10"/>
      <c r="G209" s="61">
        <v>4519.8100000000004</v>
      </c>
      <c r="H209" s="10"/>
      <c r="I209" s="10"/>
      <c r="J209" s="10"/>
      <c r="K209" s="10"/>
      <c r="L209" s="10"/>
      <c r="M209" s="27"/>
      <c r="N209" s="11">
        <v>4519.8100000000004</v>
      </c>
      <c r="O209" s="30"/>
      <c r="P209" s="45"/>
      <c r="Q209" s="45"/>
      <c r="R209" s="46"/>
    </row>
    <row r="210" spans="1:18" ht="15.75" thickBot="1" x14ac:dyDescent="0.3">
      <c r="A210" s="144"/>
      <c r="B210" s="83" t="s">
        <v>12</v>
      </c>
      <c r="C210" s="122" t="s">
        <v>14</v>
      </c>
      <c r="D210" s="79">
        <f>D207+D209</f>
        <v>40535.469999999994</v>
      </c>
      <c r="E210" s="79">
        <f t="shared" ref="E210:N210" si="11">E207+E209</f>
        <v>0</v>
      </c>
      <c r="F210" s="79">
        <f t="shared" si="11"/>
        <v>0</v>
      </c>
      <c r="G210" s="79">
        <f t="shared" si="11"/>
        <v>580078.71000000008</v>
      </c>
      <c r="H210" s="79">
        <f t="shared" si="11"/>
        <v>36495.22</v>
      </c>
      <c r="I210" s="79">
        <f t="shared" si="11"/>
        <v>24697.770000000004</v>
      </c>
      <c r="J210" s="79">
        <f t="shared" si="11"/>
        <v>51785.259999999995</v>
      </c>
      <c r="K210" s="79">
        <f t="shared" si="11"/>
        <v>0</v>
      </c>
      <c r="L210" s="79">
        <f t="shared" si="11"/>
        <v>11734.519999999999</v>
      </c>
      <c r="M210" s="79">
        <f t="shared" si="11"/>
        <v>0</v>
      </c>
      <c r="N210" s="79">
        <f t="shared" si="11"/>
        <v>745326.95000000007</v>
      </c>
      <c r="O210" s="3"/>
      <c r="P210" s="35"/>
      <c r="Q210" s="35"/>
      <c r="R210" s="13"/>
    </row>
    <row r="211" spans="1:18" ht="24" x14ac:dyDescent="0.25">
      <c r="A211" s="144"/>
      <c r="B211" s="118" t="s">
        <v>52</v>
      </c>
      <c r="C211" s="80" t="s">
        <v>14</v>
      </c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100">
        <v>47117</v>
      </c>
      <c r="O211" s="3"/>
      <c r="P211" s="35"/>
      <c r="Q211" s="35"/>
      <c r="R211" s="13"/>
    </row>
    <row r="212" spans="1:18" ht="15.75" thickBot="1" x14ac:dyDescent="0.3">
      <c r="A212" s="145"/>
      <c r="B212" s="113" t="s">
        <v>12</v>
      </c>
      <c r="C212" s="105" t="s">
        <v>14</v>
      </c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3">
        <f>N211+N210</f>
        <v>792443.95000000007</v>
      </c>
      <c r="O212" s="3"/>
      <c r="P212" s="35"/>
      <c r="Q212" s="35"/>
      <c r="R212" s="13"/>
    </row>
    <row r="213" spans="1:18" ht="15.75" thickBot="1" x14ac:dyDescent="0.3">
      <c r="B213" s="38"/>
      <c r="C213" s="39"/>
    </row>
    <row r="214" spans="1:18" ht="15.75" thickBot="1" x14ac:dyDescent="0.3">
      <c r="A214" s="143" t="s">
        <v>45</v>
      </c>
      <c r="B214" s="17" t="s">
        <v>0</v>
      </c>
      <c r="C214" s="5" t="s">
        <v>1</v>
      </c>
      <c r="D214" s="23" t="s">
        <v>2</v>
      </c>
      <c r="E214" s="24" t="s">
        <v>3</v>
      </c>
      <c r="F214" s="24" t="s">
        <v>4</v>
      </c>
      <c r="G214" s="24" t="s">
        <v>5</v>
      </c>
      <c r="H214" s="24" t="s">
        <v>6</v>
      </c>
      <c r="I214" s="24" t="s">
        <v>7</v>
      </c>
      <c r="J214" s="24" t="s">
        <v>8</v>
      </c>
      <c r="K214" s="24" t="s">
        <v>9</v>
      </c>
      <c r="L214" s="24" t="s">
        <v>10</v>
      </c>
      <c r="M214" s="25" t="s">
        <v>11</v>
      </c>
      <c r="N214" s="25" t="s">
        <v>12</v>
      </c>
    </row>
    <row r="215" spans="1:18" x14ac:dyDescent="0.25">
      <c r="A215" s="144"/>
      <c r="B215" s="141" t="s">
        <v>13</v>
      </c>
      <c r="C215" s="20" t="s">
        <v>0</v>
      </c>
      <c r="D215" s="6">
        <v>52</v>
      </c>
      <c r="E215" s="7">
        <v>2056</v>
      </c>
      <c r="F215" s="7"/>
      <c r="G215" s="7"/>
      <c r="H215" s="7"/>
      <c r="I215" s="7"/>
      <c r="J215" s="7">
        <v>74</v>
      </c>
      <c r="K215" s="7">
        <v>170</v>
      </c>
      <c r="L215" s="7"/>
      <c r="M215" s="26"/>
      <c r="N215" s="8">
        <v>2352</v>
      </c>
      <c r="O215" s="28"/>
      <c r="R215" s="35"/>
    </row>
    <row r="216" spans="1:18" ht="15.75" thickBot="1" x14ac:dyDescent="0.3">
      <c r="A216" s="144"/>
      <c r="B216" s="142"/>
      <c r="C216" s="21" t="s">
        <v>14</v>
      </c>
      <c r="D216" s="9">
        <v>1472.52</v>
      </c>
      <c r="E216" s="10">
        <v>144166.72000000003</v>
      </c>
      <c r="F216" s="10"/>
      <c r="G216" s="10"/>
      <c r="H216" s="10"/>
      <c r="I216" s="10"/>
      <c r="J216" s="10">
        <v>5188.88</v>
      </c>
      <c r="K216" s="10">
        <v>11920.4</v>
      </c>
      <c r="L216" s="10"/>
      <c r="M216" s="27"/>
      <c r="N216" s="11">
        <v>162748.52000000002</v>
      </c>
      <c r="O216" s="28"/>
      <c r="R216" s="35"/>
    </row>
    <row r="217" spans="1:18" x14ac:dyDescent="0.25">
      <c r="A217" s="144"/>
      <c r="B217" s="141" t="s">
        <v>15</v>
      </c>
      <c r="C217" s="20" t="s">
        <v>0</v>
      </c>
      <c r="D217" s="6">
        <v>24</v>
      </c>
      <c r="E217" s="7">
        <v>30</v>
      </c>
      <c r="F217" s="7"/>
      <c r="G217" s="7"/>
      <c r="H217" s="7"/>
      <c r="I217" s="7"/>
      <c r="J217" s="7">
        <v>69</v>
      </c>
      <c r="K217" s="7"/>
      <c r="L217" s="7"/>
      <c r="M217" s="26"/>
      <c r="N217" s="8">
        <v>123</v>
      </c>
      <c r="O217" s="3"/>
      <c r="P217" s="35"/>
      <c r="Q217" s="35"/>
      <c r="R217" s="13"/>
    </row>
    <row r="218" spans="1:18" ht="15.75" thickBot="1" x14ac:dyDescent="0.3">
      <c r="A218" s="144"/>
      <c r="B218" s="142"/>
      <c r="C218" s="21" t="s">
        <v>14</v>
      </c>
      <c r="D218" s="9">
        <v>86.16</v>
      </c>
      <c r="E218" s="10">
        <v>107.7</v>
      </c>
      <c r="F218" s="10"/>
      <c r="G218" s="10"/>
      <c r="H218" s="10"/>
      <c r="I218" s="10"/>
      <c r="J218" s="10">
        <v>247.70999999999998</v>
      </c>
      <c r="K218" s="10"/>
      <c r="L218" s="10"/>
      <c r="M218" s="27"/>
      <c r="N218" s="11">
        <v>441.57</v>
      </c>
      <c r="O218" s="3"/>
      <c r="P218" s="35"/>
      <c r="Q218" s="35"/>
      <c r="R218" s="13"/>
    </row>
    <row r="219" spans="1:18" ht="15.75" thickBot="1" x14ac:dyDescent="0.3">
      <c r="A219" s="144"/>
      <c r="B219" s="84" t="s">
        <v>12</v>
      </c>
      <c r="C219" s="122" t="s">
        <v>14</v>
      </c>
      <c r="D219" s="79">
        <f>D216+D218</f>
        <v>1558.68</v>
      </c>
      <c r="E219" s="79">
        <f t="shared" ref="E219:N219" si="12">E216+E218</f>
        <v>144274.42000000004</v>
      </c>
      <c r="F219" s="79">
        <f t="shared" si="12"/>
        <v>0</v>
      </c>
      <c r="G219" s="79">
        <f t="shared" si="12"/>
        <v>0</v>
      </c>
      <c r="H219" s="79">
        <f t="shared" si="12"/>
        <v>0</v>
      </c>
      <c r="I219" s="79">
        <f t="shared" si="12"/>
        <v>0</v>
      </c>
      <c r="J219" s="79">
        <f t="shared" si="12"/>
        <v>5436.59</v>
      </c>
      <c r="K219" s="79">
        <f t="shared" si="12"/>
        <v>11920.4</v>
      </c>
      <c r="L219" s="79">
        <f t="shared" si="12"/>
        <v>0</v>
      </c>
      <c r="M219" s="79">
        <f t="shared" si="12"/>
        <v>0</v>
      </c>
      <c r="N219" s="79">
        <f t="shared" si="12"/>
        <v>163190.09000000003</v>
      </c>
      <c r="O219" s="3"/>
      <c r="P219" s="45"/>
      <c r="Q219" s="45"/>
      <c r="R219" s="46"/>
    </row>
    <row r="220" spans="1:18" ht="24" x14ac:dyDescent="0.25">
      <c r="A220" s="144"/>
      <c r="B220" s="118" t="s">
        <v>52</v>
      </c>
      <c r="C220" s="80" t="s">
        <v>14</v>
      </c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104">
        <v>31646</v>
      </c>
      <c r="O220" s="3"/>
      <c r="P220" s="45"/>
      <c r="Q220" s="45"/>
      <c r="R220" s="46"/>
    </row>
    <row r="221" spans="1:18" ht="15.75" thickBot="1" x14ac:dyDescent="0.3">
      <c r="A221" s="145"/>
      <c r="B221" s="113" t="s">
        <v>12</v>
      </c>
      <c r="C221" s="105" t="s">
        <v>14</v>
      </c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3">
        <f>N219+N220</f>
        <v>194836.09000000003</v>
      </c>
      <c r="O221" s="3"/>
      <c r="P221" s="45"/>
      <c r="Q221" s="45"/>
      <c r="R221" s="46"/>
    </row>
    <row r="222" spans="1:18" ht="15.75" thickBot="1" x14ac:dyDescent="0.3">
      <c r="B222" s="47"/>
      <c r="C222" s="48"/>
    </row>
    <row r="223" spans="1:18" ht="15.75" thickBot="1" x14ac:dyDescent="0.3">
      <c r="A223" s="143" t="s">
        <v>41</v>
      </c>
      <c r="B223" s="17" t="s">
        <v>0</v>
      </c>
      <c r="C223" s="5" t="s">
        <v>1</v>
      </c>
      <c r="D223" s="23" t="s">
        <v>2</v>
      </c>
      <c r="E223" s="24" t="s">
        <v>3</v>
      </c>
      <c r="F223" s="24" t="s">
        <v>4</v>
      </c>
      <c r="G223" s="24" t="s">
        <v>5</v>
      </c>
      <c r="H223" s="24" t="s">
        <v>6</v>
      </c>
      <c r="I223" s="24" t="s">
        <v>7</v>
      </c>
      <c r="J223" s="24" t="s">
        <v>8</v>
      </c>
      <c r="K223" s="24" t="s">
        <v>9</v>
      </c>
      <c r="L223" s="24" t="s">
        <v>10</v>
      </c>
      <c r="M223" s="25" t="s">
        <v>11</v>
      </c>
      <c r="N223" s="25" t="s">
        <v>12</v>
      </c>
    </row>
    <row r="224" spans="1:18" x14ac:dyDescent="0.25">
      <c r="A224" s="144"/>
      <c r="B224" s="141" t="s">
        <v>13</v>
      </c>
      <c r="C224" s="20" t="s">
        <v>0</v>
      </c>
      <c r="D224" s="6">
        <v>2680</v>
      </c>
      <c r="E224" s="7">
        <v>4688</v>
      </c>
      <c r="F224" s="7"/>
      <c r="G224" s="7"/>
      <c r="H224" s="7">
        <v>15</v>
      </c>
      <c r="I224" s="7">
        <v>881</v>
      </c>
      <c r="J224" s="7">
        <v>479</v>
      </c>
      <c r="K224" s="7">
        <v>22491</v>
      </c>
      <c r="L224" s="7">
        <v>83</v>
      </c>
      <c r="M224" s="26"/>
      <c r="N224" s="8">
        <v>31317</v>
      </c>
    </row>
    <row r="225" spans="1:18" ht="15.75" thickBot="1" x14ac:dyDescent="0.3">
      <c r="A225" s="144"/>
      <c r="B225" s="142"/>
      <c r="C225" s="21" t="s">
        <v>14</v>
      </c>
      <c r="D225" s="9">
        <v>192676.09</v>
      </c>
      <c r="E225" s="10">
        <v>336649.61000000004</v>
      </c>
      <c r="F225" s="10"/>
      <c r="G225" s="10"/>
      <c r="H225" s="10">
        <v>1051.8</v>
      </c>
      <c r="I225" s="10">
        <v>62595.200000000012</v>
      </c>
      <c r="J225" s="10">
        <v>34998.410000000003</v>
      </c>
      <c r="K225" s="10">
        <v>1601849.7999999996</v>
      </c>
      <c r="L225" s="10">
        <v>6274.85</v>
      </c>
      <c r="M225" s="27"/>
      <c r="N225" s="11">
        <v>2236095.7599999998</v>
      </c>
    </row>
    <row r="226" spans="1:18" x14ac:dyDescent="0.25">
      <c r="A226" s="144"/>
      <c r="B226" s="141" t="s">
        <v>15</v>
      </c>
      <c r="C226" s="20" t="s">
        <v>0</v>
      </c>
      <c r="D226" s="6"/>
      <c r="E226" s="7">
        <v>70</v>
      </c>
      <c r="F226" s="7"/>
      <c r="G226" s="7"/>
      <c r="H226" s="7"/>
      <c r="I226" s="7"/>
      <c r="J226" s="7"/>
      <c r="K226" s="7">
        <v>2568</v>
      </c>
      <c r="L226" s="7"/>
      <c r="M226" s="26"/>
      <c r="N226" s="7">
        <v>2638</v>
      </c>
      <c r="O226" s="3"/>
      <c r="P226" s="35"/>
      <c r="Q226" s="35"/>
      <c r="R226" s="13"/>
    </row>
    <row r="227" spans="1:18" ht="15.75" thickBot="1" x14ac:dyDescent="0.3">
      <c r="A227" s="144"/>
      <c r="B227" s="142"/>
      <c r="C227" s="107" t="s">
        <v>14</v>
      </c>
      <c r="D227" s="9"/>
      <c r="E227" s="10">
        <v>251.3</v>
      </c>
      <c r="F227" s="10"/>
      <c r="G227" s="10"/>
      <c r="H227" s="10"/>
      <c r="I227" s="10"/>
      <c r="J227" s="10"/>
      <c r="K227" s="10">
        <v>9219.1200000000008</v>
      </c>
      <c r="L227" s="10"/>
      <c r="M227" s="27"/>
      <c r="N227" s="10">
        <v>9470.42</v>
      </c>
      <c r="O227" s="3"/>
      <c r="P227" s="35"/>
      <c r="Q227" s="35"/>
      <c r="R227" s="13"/>
    </row>
    <row r="228" spans="1:18" ht="15.75" thickBot="1" x14ac:dyDescent="0.3">
      <c r="A228" s="144"/>
      <c r="B228" s="124" t="s">
        <v>12</v>
      </c>
      <c r="C228" s="80" t="s">
        <v>14</v>
      </c>
      <c r="D228" s="79">
        <f>D225+D227</f>
        <v>192676.09</v>
      </c>
      <c r="E228" s="79">
        <f t="shared" ref="E228:N228" si="13">E225+E227</f>
        <v>336900.91000000003</v>
      </c>
      <c r="F228" s="79">
        <f t="shared" si="13"/>
        <v>0</v>
      </c>
      <c r="G228" s="79">
        <f t="shared" si="13"/>
        <v>0</v>
      </c>
      <c r="H228" s="79">
        <f t="shared" si="13"/>
        <v>1051.8</v>
      </c>
      <c r="I228" s="79">
        <f t="shared" si="13"/>
        <v>62595.200000000012</v>
      </c>
      <c r="J228" s="79">
        <f t="shared" si="13"/>
        <v>34998.410000000003</v>
      </c>
      <c r="K228" s="79">
        <f t="shared" si="13"/>
        <v>1611068.9199999997</v>
      </c>
      <c r="L228" s="79">
        <f t="shared" si="13"/>
        <v>6274.85</v>
      </c>
      <c r="M228" s="79">
        <f t="shared" si="13"/>
        <v>0</v>
      </c>
      <c r="N228" s="79">
        <f t="shared" si="13"/>
        <v>2245566.1799999997</v>
      </c>
      <c r="O228" s="3"/>
      <c r="P228" s="35"/>
      <c r="Q228" s="35"/>
      <c r="R228" s="13"/>
    </row>
    <row r="229" spans="1:18" ht="24" x14ac:dyDescent="0.25">
      <c r="A229" s="144"/>
      <c r="B229" s="118" t="s">
        <v>52</v>
      </c>
      <c r="C229" s="80" t="s">
        <v>14</v>
      </c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100">
        <v>221803.91</v>
      </c>
      <c r="O229" s="3"/>
      <c r="P229" s="35"/>
      <c r="Q229" s="35"/>
      <c r="R229" s="13"/>
    </row>
    <row r="230" spans="1:18" ht="15.75" thickBot="1" x14ac:dyDescent="0.3">
      <c r="A230" s="145"/>
      <c r="B230" s="113" t="s">
        <v>12</v>
      </c>
      <c r="C230" s="105" t="s">
        <v>14</v>
      </c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3">
        <f>N228+N229</f>
        <v>2467370.09</v>
      </c>
      <c r="O230" s="3"/>
      <c r="P230" s="35"/>
      <c r="Q230" s="35"/>
      <c r="R230" s="13"/>
    </row>
    <row r="231" spans="1:18" ht="15.75" thickBot="1" x14ac:dyDescent="0.3">
      <c r="B231" s="38"/>
      <c r="C231" s="39"/>
    </row>
    <row r="232" spans="1:18" ht="15.75" thickBot="1" x14ac:dyDescent="0.3">
      <c r="A232" s="143" t="s">
        <v>46</v>
      </c>
      <c r="B232" s="17" t="s">
        <v>0</v>
      </c>
      <c r="C232" s="5" t="s">
        <v>1</v>
      </c>
      <c r="D232" s="23" t="s">
        <v>2</v>
      </c>
      <c r="E232" s="24" t="s">
        <v>3</v>
      </c>
      <c r="F232" s="24" t="s">
        <v>4</v>
      </c>
      <c r="G232" s="24" t="s">
        <v>5</v>
      </c>
      <c r="H232" s="24" t="s">
        <v>6</v>
      </c>
      <c r="I232" s="24" t="s">
        <v>7</v>
      </c>
      <c r="J232" s="24" t="s">
        <v>8</v>
      </c>
      <c r="K232" s="24" t="s">
        <v>9</v>
      </c>
      <c r="L232" s="24" t="s">
        <v>10</v>
      </c>
      <c r="M232" s="25" t="s">
        <v>11</v>
      </c>
      <c r="N232" s="25" t="s">
        <v>12</v>
      </c>
    </row>
    <row r="233" spans="1:18" x14ac:dyDescent="0.25">
      <c r="A233" s="144"/>
      <c r="B233" s="141" t="s">
        <v>24</v>
      </c>
      <c r="C233" s="20" t="s">
        <v>0</v>
      </c>
      <c r="D233" s="6"/>
      <c r="E233" s="60">
        <v>1677</v>
      </c>
      <c r="F233" s="7"/>
      <c r="G233" s="7"/>
      <c r="H233" s="7"/>
      <c r="I233" s="7"/>
      <c r="J233" s="7"/>
      <c r="K233" s="7"/>
      <c r="L233" s="7"/>
      <c r="M233" s="26"/>
      <c r="N233" s="8">
        <v>1677</v>
      </c>
      <c r="P233" s="156"/>
    </row>
    <row r="234" spans="1:18" ht="15.75" thickBot="1" x14ac:dyDescent="0.3">
      <c r="A234" s="144"/>
      <c r="B234" s="142"/>
      <c r="C234" s="21" t="s">
        <v>14</v>
      </c>
      <c r="D234" s="9"/>
      <c r="E234" s="61">
        <v>8770.7099999999991</v>
      </c>
      <c r="F234" s="10"/>
      <c r="G234" s="10"/>
      <c r="H234" s="10"/>
      <c r="I234" s="10"/>
      <c r="J234" s="10"/>
      <c r="K234" s="10"/>
      <c r="L234" s="10"/>
      <c r="M234" s="27"/>
      <c r="N234" s="11">
        <v>8770.7099999999991</v>
      </c>
      <c r="P234" s="156"/>
    </row>
    <row r="235" spans="1:18" ht="15.75" thickBot="1" x14ac:dyDescent="0.3">
      <c r="A235" s="145"/>
      <c r="B235" s="68" t="s">
        <v>12</v>
      </c>
      <c r="C235" s="5" t="s">
        <v>14</v>
      </c>
      <c r="D235" s="29"/>
      <c r="E235" s="29">
        <f>E234</f>
        <v>8770.7099999999991</v>
      </c>
      <c r="F235" s="29"/>
      <c r="G235" s="29"/>
      <c r="H235" s="29"/>
      <c r="I235" s="29"/>
      <c r="J235" s="29"/>
      <c r="K235" s="29"/>
      <c r="L235" s="29"/>
      <c r="M235" s="29"/>
      <c r="N235" s="98">
        <f>N234</f>
        <v>8770.7099999999991</v>
      </c>
      <c r="P235" s="67"/>
    </row>
    <row r="236" spans="1:18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P236" s="65"/>
    </row>
    <row r="237" spans="1:18" ht="15.75" thickBot="1" x14ac:dyDescent="0.3">
      <c r="B237" s="38"/>
      <c r="C237" s="39"/>
      <c r="P237" s="12"/>
      <c r="Q237" s="12"/>
      <c r="R237" s="2"/>
    </row>
    <row r="238" spans="1:18" ht="15.75" thickBot="1" x14ac:dyDescent="0.3">
      <c r="A238" s="159" t="s">
        <v>67</v>
      </c>
      <c r="B238" s="17" t="s">
        <v>0</v>
      </c>
      <c r="C238" s="17" t="s">
        <v>1</v>
      </c>
      <c r="D238" s="16" t="s">
        <v>2</v>
      </c>
      <c r="E238" s="14" t="s">
        <v>3</v>
      </c>
      <c r="F238" s="14" t="s">
        <v>4</v>
      </c>
      <c r="G238" s="14" t="s">
        <v>5</v>
      </c>
      <c r="H238" s="14" t="s">
        <v>6</v>
      </c>
      <c r="I238" s="14" t="s">
        <v>7</v>
      </c>
      <c r="J238" s="14" t="s">
        <v>8</v>
      </c>
      <c r="K238" s="14" t="s">
        <v>9</v>
      </c>
      <c r="L238" s="14" t="s">
        <v>10</v>
      </c>
      <c r="M238" s="15" t="s">
        <v>11</v>
      </c>
      <c r="N238" s="15" t="s">
        <v>12</v>
      </c>
      <c r="P238" s="12"/>
      <c r="Q238" s="12"/>
      <c r="R238" s="2"/>
    </row>
    <row r="239" spans="1:18" x14ac:dyDescent="0.25">
      <c r="A239" s="160"/>
      <c r="B239" s="162" t="s">
        <v>13</v>
      </c>
      <c r="C239" s="51" t="s">
        <v>0</v>
      </c>
      <c r="D239" s="6">
        <v>29355</v>
      </c>
      <c r="E239" s="7">
        <v>79305</v>
      </c>
      <c r="F239" s="7">
        <v>39630</v>
      </c>
      <c r="G239" s="7">
        <v>15082</v>
      </c>
      <c r="H239" s="7">
        <v>1499</v>
      </c>
      <c r="I239" s="7">
        <v>14046</v>
      </c>
      <c r="J239" s="7">
        <v>14398</v>
      </c>
      <c r="K239" s="7">
        <v>28283</v>
      </c>
      <c r="L239" s="7">
        <v>487</v>
      </c>
      <c r="M239" s="26">
        <v>2180</v>
      </c>
      <c r="N239" s="8">
        <v>224265</v>
      </c>
      <c r="P239" s="12"/>
      <c r="Q239" s="53"/>
    </row>
    <row r="240" spans="1:18" ht="15.75" thickBot="1" x14ac:dyDescent="0.3">
      <c r="A240" s="160"/>
      <c r="B240" s="163"/>
      <c r="C240" s="52" t="s">
        <v>14</v>
      </c>
      <c r="D240" s="9">
        <v>2633101.56</v>
      </c>
      <c r="E240" s="10">
        <v>6287222.169999999</v>
      </c>
      <c r="F240" s="10">
        <v>3523267.02</v>
      </c>
      <c r="G240" s="10">
        <v>1075900.8099999998</v>
      </c>
      <c r="H240" s="10">
        <v>115936.36000000002</v>
      </c>
      <c r="I240" s="10">
        <v>1306182.4699999997</v>
      </c>
      <c r="J240" s="10">
        <v>1190101.02</v>
      </c>
      <c r="K240" s="10">
        <v>2070139.0399999996</v>
      </c>
      <c r="L240" s="10">
        <v>39004.5</v>
      </c>
      <c r="M240" s="10">
        <v>182206.06000000003</v>
      </c>
      <c r="N240" s="11">
        <v>18423061.009999994</v>
      </c>
      <c r="P240" s="12"/>
      <c r="Q240" s="53"/>
    </row>
    <row r="241" spans="1:17" x14ac:dyDescent="0.25">
      <c r="A241" s="160"/>
      <c r="B241" s="164" t="s">
        <v>15</v>
      </c>
      <c r="C241" s="51" t="s">
        <v>0</v>
      </c>
      <c r="D241" s="6">
        <v>1492</v>
      </c>
      <c r="E241" s="6">
        <v>4114</v>
      </c>
      <c r="F241" s="6">
        <v>10784</v>
      </c>
      <c r="G241" s="6">
        <v>2215</v>
      </c>
      <c r="H241" s="6"/>
      <c r="I241" s="6">
        <v>1003</v>
      </c>
      <c r="J241" s="6">
        <v>648</v>
      </c>
      <c r="K241" s="6">
        <v>2768</v>
      </c>
      <c r="L241" s="6">
        <v>23</v>
      </c>
      <c r="M241" s="6"/>
      <c r="N241" s="89">
        <v>23047</v>
      </c>
      <c r="O241" s="12"/>
      <c r="P241" s="35"/>
      <c r="Q241" s="13"/>
    </row>
    <row r="242" spans="1:17" ht="15.75" thickBot="1" x14ac:dyDescent="0.3">
      <c r="A242" s="160"/>
      <c r="B242" s="165"/>
      <c r="C242" s="52" t="s">
        <v>14</v>
      </c>
      <c r="D242" s="9">
        <v>5356.28</v>
      </c>
      <c r="E242" s="9">
        <v>14769.26</v>
      </c>
      <c r="F242" s="9">
        <v>38714.55999999999</v>
      </c>
      <c r="G242" s="9">
        <v>7951.85</v>
      </c>
      <c r="H242" s="9"/>
      <c r="I242" s="9">
        <v>3600.77</v>
      </c>
      <c r="J242" s="9">
        <v>2326.3200000000002</v>
      </c>
      <c r="K242" s="9">
        <v>9937.1200000000008</v>
      </c>
      <c r="L242" s="9">
        <v>82.57</v>
      </c>
      <c r="M242" s="9"/>
      <c r="N242" s="90">
        <v>82738.73</v>
      </c>
      <c r="O242" s="12"/>
      <c r="P242" s="35"/>
      <c r="Q242" s="13"/>
    </row>
    <row r="243" spans="1:17" x14ac:dyDescent="0.25">
      <c r="A243" s="160"/>
      <c r="B243" s="162" t="s">
        <v>16</v>
      </c>
      <c r="C243" s="51" t="s">
        <v>0</v>
      </c>
      <c r="D243" s="6">
        <v>16805</v>
      </c>
      <c r="E243" s="7">
        <v>2766</v>
      </c>
      <c r="F243" s="7">
        <v>4986</v>
      </c>
      <c r="G243" s="7">
        <v>1594</v>
      </c>
      <c r="H243" s="7">
        <v>321</v>
      </c>
      <c r="I243" s="7">
        <v>4708</v>
      </c>
      <c r="J243" s="7">
        <v>5660</v>
      </c>
      <c r="K243" s="7">
        <v>1606</v>
      </c>
      <c r="L243" s="7">
        <v>658</v>
      </c>
      <c r="M243" s="26"/>
      <c r="N243" s="26">
        <v>39104</v>
      </c>
    </row>
    <row r="244" spans="1:17" ht="15.75" thickBot="1" x14ac:dyDescent="0.3">
      <c r="A244" s="160"/>
      <c r="B244" s="163"/>
      <c r="C244" s="52" t="s">
        <v>14</v>
      </c>
      <c r="D244" s="85">
        <v>11094405.76</v>
      </c>
      <c r="E244" s="86">
        <v>2321778.83</v>
      </c>
      <c r="F244" s="86">
        <v>2433091.59</v>
      </c>
      <c r="G244" s="86">
        <v>1072932.32</v>
      </c>
      <c r="H244" s="86">
        <v>256180.85</v>
      </c>
      <c r="I244" s="86">
        <v>2852379.03</v>
      </c>
      <c r="J244" s="86">
        <v>3208227.72</v>
      </c>
      <c r="K244" s="86">
        <v>552455.29</v>
      </c>
      <c r="L244" s="86">
        <v>868351.78</v>
      </c>
      <c r="M244" s="87"/>
      <c r="N244" s="87">
        <v>24659803.170000002</v>
      </c>
      <c r="P244" s="62"/>
    </row>
    <row r="245" spans="1:17" x14ac:dyDescent="0.25">
      <c r="A245" s="160"/>
      <c r="B245" s="157" t="s">
        <v>17</v>
      </c>
      <c r="C245" s="51" t="s">
        <v>0</v>
      </c>
      <c r="D245" s="6">
        <v>615</v>
      </c>
      <c r="E245" s="6" t="s">
        <v>57</v>
      </c>
      <c r="F245" s="6">
        <v>95</v>
      </c>
      <c r="G245" s="6">
        <v>27</v>
      </c>
      <c r="H245" s="6">
        <v>8</v>
      </c>
      <c r="I245" s="6">
        <v>178</v>
      </c>
      <c r="J245" s="6">
        <v>210</v>
      </c>
      <c r="K245" s="6">
        <v>3</v>
      </c>
      <c r="L245" s="6">
        <v>1</v>
      </c>
      <c r="M245" s="6"/>
      <c r="N245" s="6">
        <v>1137</v>
      </c>
      <c r="P245" s="28"/>
      <c r="Q245" s="63"/>
    </row>
    <row r="246" spans="1:17" ht="15.75" thickBot="1" x14ac:dyDescent="0.3">
      <c r="A246" s="160"/>
      <c r="B246" s="158"/>
      <c r="C246" s="52" t="s">
        <v>14</v>
      </c>
      <c r="D246" s="9">
        <v>781697.55</v>
      </c>
      <c r="E246" s="9" t="s">
        <v>57</v>
      </c>
      <c r="F246" s="9">
        <v>122120.26</v>
      </c>
      <c r="G246" s="9">
        <v>30778.9</v>
      </c>
      <c r="H246" s="9">
        <v>12580.94</v>
      </c>
      <c r="I246" s="9">
        <v>331971.95</v>
      </c>
      <c r="J246" s="9">
        <v>272071.44</v>
      </c>
      <c r="K246" s="9">
        <v>4261.6000000000004</v>
      </c>
      <c r="L246" s="9">
        <v>1575.56</v>
      </c>
      <c r="M246" s="9"/>
      <c r="N246" s="9">
        <v>1557058.2</v>
      </c>
      <c r="P246" s="28"/>
    </row>
    <row r="247" spans="1:17" ht="15" customHeight="1" x14ac:dyDescent="0.25">
      <c r="A247" s="160"/>
      <c r="B247" s="162" t="s">
        <v>33</v>
      </c>
      <c r="C247" s="51" t="s">
        <v>0</v>
      </c>
      <c r="D247" s="6">
        <f>D13+D56+D82+D129+D164+D188</f>
        <v>6559</v>
      </c>
      <c r="E247" s="6">
        <f t="shared" ref="E247:N247" si="14">E13+E56+E82+E129+E164+E188</f>
        <v>3622</v>
      </c>
      <c r="F247" s="6">
        <f t="shared" si="14"/>
        <v>15075</v>
      </c>
      <c r="G247" s="6">
        <f t="shared" si="14"/>
        <v>4885</v>
      </c>
      <c r="H247" s="6">
        <f t="shared" si="14"/>
        <v>2179</v>
      </c>
      <c r="I247" s="6">
        <f t="shared" si="14"/>
        <v>7319</v>
      </c>
      <c r="J247" s="6">
        <f t="shared" si="14"/>
        <v>7980</v>
      </c>
      <c r="K247" s="6">
        <f t="shared" si="14"/>
        <v>3530</v>
      </c>
      <c r="L247" s="6">
        <f t="shared" si="14"/>
        <v>1735</v>
      </c>
      <c r="M247" s="6">
        <f t="shared" si="14"/>
        <v>0</v>
      </c>
      <c r="N247" s="6">
        <f t="shared" si="14"/>
        <v>52884</v>
      </c>
      <c r="P247" s="28"/>
    </row>
    <row r="248" spans="1:17" ht="15.75" thickBot="1" x14ac:dyDescent="0.3">
      <c r="A248" s="160"/>
      <c r="B248" s="163"/>
      <c r="C248" s="52" t="s">
        <v>14</v>
      </c>
      <c r="D248" s="9">
        <f>D14+D57+D83+D130+D165+D189</f>
        <v>911013.46000000008</v>
      </c>
      <c r="E248" s="9">
        <f t="shared" ref="E248:N248" si="15">E14+E57+E83+E130+E165+E189</f>
        <v>799848.77</v>
      </c>
      <c r="F248" s="9">
        <f t="shared" si="15"/>
        <v>1399878.84</v>
      </c>
      <c r="G248" s="9">
        <f t="shared" si="15"/>
        <v>475533.71000000008</v>
      </c>
      <c r="H248" s="9">
        <f t="shared" si="15"/>
        <v>252761.93</v>
      </c>
      <c r="I248" s="9">
        <f t="shared" si="15"/>
        <v>452578.66000000003</v>
      </c>
      <c r="J248" s="9">
        <f t="shared" si="15"/>
        <v>849735.31</v>
      </c>
      <c r="K248" s="9">
        <f t="shared" si="15"/>
        <v>345726.86</v>
      </c>
      <c r="L248" s="9">
        <f t="shared" si="15"/>
        <v>151811.08000000002</v>
      </c>
      <c r="M248" s="9">
        <f t="shared" si="15"/>
        <v>0</v>
      </c>
      <c r="N248" s="9">
        <f t="shared" si="15"/>
        <v>5638888.6200000001</v>
      </c>
      <c r="P248" s="28"/>
    </row>
    <row r="249" spans="1:17" ht="15" customHeight="1" x14ac:dyDescent="0.25">
      <c r="A249" s="160"/>
      <c r="B249" s="157" t="s">
        <v>34</v>
      </c>
      <c r="C249" s="51" t="s">
        <v>0</v>
      </c>
      <c r="D249" s="6">
        <f>D33+D58+D84+D131+D166+D190</f>
        <v>18500</v>
      </c>
      <c r="E249" s="6">
        <f t="shared" ref="E249:N249" si="16">E33+E58+E84+E131+E166+E190</f>
        <v>14018</v>
      </c>
      <c r="F249" s="6">
        <f t="shared" si="16"/>
        <v>10725</v>
      </c>
      <c r="G249" s="6">
        <f t="shared" si="16"/>
        <v>10030</v>
      </c>
      <c r="H249" s="6">
        <f t="shared" si="16"/>
        <v>0</v>
      </c>
      <c r="I249" s="6">
        <f t="shared" si="16"/>
        <v>21520</v>
      </c>
      <c r="J249" s="6">
        <f t="shared" si="16"/>
        <v>10313</v>
      </c>
      <c r="K249" s="6">
        <f t="shared" si="16"/>
        <v>2560</v>
      </c>
      <c r="L249" s="6">
        <f t="shared" si="16"/>
        <v>250</v>
      </c>
      <c r="M249" s="6">
        <f t="shared" si="16"/>
        <v>0</v>
      </c>
      <c r="N249" s="6">
        <f t="shared" si="16"/>
        <v>87916</v>
      </c>
      <c r="P249" s="28"/>
    </row>
    <row r="250" spans="1:17" ht="15.75" thickBot="1" x14ac:dyDescent="0.3">
      <c r="A250" s="160"/>
      <c r="B250" s="158"/>
      <c r="C250" s="52" t="s">
        <v>14</v>
      </c>
      <c r="D250" s="9">
        <f>D34+D59+D85+D132+D167+D191</f>
        <v>1003099</v>
      </c>
      <c r="E250" s="9">
        <f t="shared" ref="E250:N250" si="17">E34+E59+E85+E132+E167+E191</f>
        <v>699715</v>
      </c>
      <c r="F250" s="9">
        <f t="shared" si="17"/>
        <v>385769.5</v>
      </c>
      <c r="G250" s="9">
        <f t="shared" si="17"/>
        <v>375355.5</v>
      </c>
      <c r="H250" s="9">
        <f t="shared" si="17"/>
        <v>0</v>
      </c>
      <c r="I250" s="9">
        <f t="shared" si="17"/>
        <v>810616.5</v>
      </c>
      <c r="J250" s="9">
        <f t="shared" si="17"/>
        <v>378451</v>
      </c>
      <c r="K250" s="9">
        <f t="shared" si="17"/>
        <v>110295</v>
      </c>
      <c r="L250" s="9">
        <f t="shared" si="17"/>
        <v>9094</v>
      </c>
      <c r="M250" s="9">
        <f t="shared" si="17"/>
        <v>0</v>
      </c>
      <c r="N250" s="9">
        <f t="shared" si="17"/>
        <v>3772395.5</v>
      </c>
      <c r="P250" s="28"/>
    </row>
    <row r="251" spans="1:17" x14ac:dyDescent="0.25">
      <c r="A251" s="160"/>
      <c r="B251" s="162" t="s">
        <v>20</v>
      </c>
      <c r="C251" s="51" t="s">
        <v>0</v>
      </c>
      <c r="D251" s="7"/>
      <c r="E251" s="7"/>
      <c r="F251" s="7">
        <v>2020</v>
      </c>
      <c r="G251" s="7">
        <v>183</v>
      </c>
      <c r="H251" s="7"/>
      <c r="I251" s="7"/>
      <c r="J251" s="7"/>
      <c r="K251" s="7">
        <v>2560</v>
      </c>
      <c r="L251" s="7" t="s">
        <v>57</v>
      </c>
      <c r="M251" s="7"/>
      <c r="N251" s="7">
        <v>4763</v>
      </c>
      <c r="P251" s="54"/>
    </row>
    <row r="252" spans="1:17" ht="15.75" thickBot="1" x14ac:dyDescent="0.3">
      <c r="A252" s="160"/>
      <c r="B252" s="163"/>
      <c r="C252" s="52" t="s">
        <v>14</v>
      </c>
      <c r="D252" s="10"/>
      <c r="E252" s="10"/>
      <c r="F252" s="10">
        <v>60600</v>
      </c>
      <c r="G252" s="10">
        <v>5490</v>
      </c>
      <c r="H252" s="10"/>
      <c r="I252" s="10"/>
      <c r="J252" s="10"/>
      <c r="K252" s="10">
        <v>76800</v>
      </c>
      <c r="L252" s="10" t="s">
        <v>57</v>
      </c>
      <c r="M252" s="10"/>
      <c r="N252" s="10">
        <v>142890</v>
      </c>
      <c r="P252" s="28"/>
    </row>
    <row r="253" spans="1:17" ht="15.75" thickBot="1" x14ac:dyDescent="0.3">
      <c r="A253" s="160"/>
      <c r="B253" s="157" t="s">
        <v>26</v>
      </c>
      <c r="C253" s="125" t="s">
        <v>0</v>
      </c>
      <c r="D253" s="126"/>
      <c r="E253" s="126"/>
      <c r="F253" s="126"/>
      <c r="G253" s="126"/>
      <c r="H253" s="126"/>
      <c r="I253" s="126">
        <v>2323</v>
      </c>
      <c r="J253" s="126"/>
      <c r="K253" s="126"/>
      <c r="L253" s="126"/>
      <c r="M253" s="126"/>
      <c r="N253" s="127">
        <v>2323</v>
      </c>
      <c r="P253" s="28"/>
    </row>
    <row r="254" spans="1:17" ht="15.75" thickBot="1" x14ac:dyDescent="0.3">
      <c r="A254" s="160"/>
      <c r="B254" s="158"/>
      <c r="C254" s="128" t="s">
        <v>14</v>
      </c>
      <c r="D254" s="129"/>
      <c r="E254" s="129"/>
      <c r="F254" s="129"/>
      <c r="G254" s="129"/>
      <c r="H254" s="129"/>
      <c r="I254" s="129">
        <v>10453.5</v>
      </c>
      <c r="J254" s="129"/>
      <c r="K254" s="129"/>
      <c r="L254" s="129"/>
      <c r="M254" s="129"/>
      <c r="N254" s="130">
        <v>10453.5</v>
      </c>
      <c r="P254" s="28"/>
    </row>
    <row r="255" spans="1:17" x14ac:dyDescent="0.25">
      <c r="A255" s="160"/>
      <c r="B255" s="162" t="s">
        <v>59</v>
      </c>
      <c r="C255" s="51" t="s">
        <v>0</v>
      </c>
      <c r="D255" s="6">
        <f>D15+D35+D60+D110+D112+D133+D168+D192+D194</f>
        <v>24716</v>
      </c>
      <c r="E255" s="6">
        <f t="shared" ref="E255:N255" si="18">E15+E35+E60+E110+E112+E133+E168+E192+E194</f>
        <v>9500</v>
      </c>
      <c r="F255" s="6">
        <f t="shared" si="18"/>
        <v>40518</v>
      </c>
      <c r="G255" s="6">
        <f t="shared" si="18"/>
        <v>38781</v>
      </c>
      <c r="H255" s="6">
        <f t="shared" si="18"/>
        <v>0</v>
      </c>
      <c r="I255" s="6">
        <f t="shared" si="18"/>
        <v>12821</v>
      </c>
      <c r="J255" s="6">
        <f t="shared" si="18"/>
        <v>9579</v>
      </c>
      <c r="K255" s="6">
        <f t="shared" si="18"/>
        <v>12211</v>
      </c>
      <c r="L255" s="6">
        <f t="shared" si="18"/>
        <v>53</v>
      </c>
      <c r="M255" s="6">
        <f t="shared" si="18"/>
        <v>0</v>
      </c>
      <c r="N255" s="6">
        <f t="shared" si="18"/>
        <v>148179</v>
      </c>
      <c r="P255" s="28"/>
    </row>
    <row r="256" spans="1:17" ht="15.75" thickBot="1" x14ac:dyDescent="0.3">
      <c r="A256" s="160"/>
      <c r="B256" s="163"/>
      <c r="C256" s="52" t="s">
        <v>14</v>
      </c>
      <c r="D256" s="9">
        <f>D16+D36+D61+D111+D113+D134+D169+D193+D195</f>
        <v>143306.87999999995</v>
      </c>
      <c r="E256" s="9">
        <f t="shared" ref="E256:N256" si="19">E16+E36+E61+E111+E113+E134+E169+E193+E195</f>
        <v>56073.600000000006</v>
      </c>
      <c r="F256" s="9">
        <f t="shared" si="19"/>
        <v>241852.79999999999</v>
      </c>
      <c r="G256" s="9">
        <f t="shared" si="19"/>
        <v>228132.47999999998</v>
      </c>
      <c r="H256" s="9">
        <f t="shared" si="19"/>
        <v>0</v>
      </c>
      <c r="I256" s="9">
        <f t="shared" si="19"/>
        <v>75348.479999999981</v>
      </c>
      <c r="J256" s="9">
        <f t="shared" si="19"/>
        <v>55507.19999999999</v>
      </c>
      <c r="K256" s="9">
        <f t="shared" si="19"/>
        <v>72042.240000000005</v>
      </c>
      <c r="L256" s="9">
        <f t="shared" si="19"/>
        <v>305.27999999999997</v>
      </c>
      <c r="M256" s="9">
        <f t="shared" si="19"/>
        <v>0</v>
      </c>
      <c r="N256" s="9">
        <f t="shared" si="19"/>
        <v>872568.96000000008</v>
      </c>
      <c r="P256" s="28"/>
    </row>
    <row r="257" spans="1:18" x14ac:dyDescent="0.25">
      <c r="A257" s="160"/>
      <c r="B257" s="157" t="s">
        <v>61</v>
      </c>
      <c r="C257" s="51" t="s">
        <v>0</v>
      </c>
      <c r="D257" s="6">
        <f>D170+D196</f>
        <v>401</v>
      </c>
      <c r="E257" s="6">
        <f t="shared" ref="E257:N257" si="20">E170+E196</f>
        <v>0</v>
      </c>
      <c r="F257" s="6">
        <f t="shared" si="20"/>
        <v>2295</v>
      </c>
      <c r="G257" s="6">
        <f t="shared" si="20"/>
        <v>1700</v>
      </c>
      <c r="H257" s="6">
        <f t="shared" si="20"/>
        <v>0</v>
      </c>
      <c r="I257" s="6">
        <f t="shared" si="20"/>
        <v>0</v>
      </c>
      <c r="J257" s="6">
        <f t="shared" si="20"/>
        <v>26</v>
      </c>
      <c r="K257" s="6">
        <f t="shared" si="20"/>
        <v>0</v>
      </c>
      <c r="L257" s="6">
        <f t="shared" si="20"/>
        <v>0</v>
      </c>
      <c r="M257" s="6">
        <f t="shared" si="20"/>
        <v>0</v>
      </c>
      <c r="N257" s="6">
        <f t="shared" si="20"/>
        <v>4422</v>
      </c>
      <c r="P257" s="28"/>
    </row>
    <row r="258" spans="1:18" ht="15.75" thickBot="1" x14ac:dyDescent="0.3">
      <c r="A258" s="160"/>
      <c r="B258" s="158"/>
      <c r="C258" s="52" t="s">
        <v>14</v>
      </c>
      <c r="D258" s="9">
        <f>D171+D197</f>
        <v>4575.41</v>
      </c>
      <c r="E258" s="9">
        <f t="shared" ref="E258:N258" si="21">E171+E197</f>
        <v>0</v>
      </c>
      <c r="F258" s="9">
        <f t="shared" si="21"/>
        <v>13219.2</v>
      </c>
      <c r="G258" s="9">
        <f t="shared" si="21"/>
        <v>9792</v>
      </c>
      <c r="H258" s="9">
        <f t="shared" si="21"/>
        <v>0</v>
      </c>
      <c r="I258" s="9">
        <f t="shared" si="21"/>
        <v>0</v>
      </c>
      <c r="J258" s="9">
        <f t="shared" si="21"/>
        <v>149.76</v>
      </c>
      <c r="K258" s="9">
        <f t="shared" si="21"/>
        <v>0</v>
      </c>
      <c r="L258" s="9">
        <f t="shared" si="21"/>
        <v>0</v>
      </c>
      <c r="M258" s="9">
        <f t="shared" si="21"/>
        <v>0</v>
      </c>
      <c r="N258" s="9">
        <f t="shared" si="21"/>
        <v>27736.370000000003</v>
      </c>
      <c r="P258" s="28"/>
    </row>
    <row r="259" spans="1:18" x14ac:dyDescent="0.25">
      <c r="A259" s="160"/>
      <c r="B259" s="157" t="s">
        <v>25</v>
      </c>
      <c r="C259" s="51" t="s">
        <v>0</v>
      </c>
      <c r="D259" s="6"/>
      <c r="E259" s="6">
        <v>1677</v>
      </c>
      <c r="F259" s="6"/>
      <c r="G259" s="6"/>
      <c r="H259" s="6"/>
      <c r="I259" s="6"/>
      <c r="J259" s="6"/>
      <c r="K259" s="6"/>
      <c r="L259" s="6"/>
      <c r="M259" s="6"/>
      <c r="N259" s="89">
        <v>1677</v>
      </c>
    </row>
    <row r="260" spans="1:18" ht="15.75" thickBot="1" x14ac:dyDescent="0.3">
      <c r="A260" s="160"/>
      <c r="B260" s="158"/>
      <c r="C260" s="52" t="s">
        <v>14</v>
      </c>
      <c r="D260" s="9"/>
      <c r="E260" s="9">
        <v>8770.7099999999991</v>
      </c>
      <c r="F260" s="9"/>
      <c r="G260" s="9"/>
      <c r="H260" s="9"/>
      <c r="I260" s="9"/>
      <c r="J260" s="9"/>
      <c r="K260" s="9"/>
      <c r="L260" s="9"/>
      <c r="M260" s="9"/>
      <c r="N260" s="90">
        <v>8770.7099999999991</v>
      </c>
    </row>
    <row r="261" spans="1:18" x14ac:dyDescent="0.25">
      <c r="A261" s="160"/>
      <c r="B261" s="162" t="s">
        <v>35</v>
      </c>
      <c r="C261" s="51" t="s">
        <v>0</v>
      </c>
      <c r="D261" s="6"/>
      <c r="E261" s="7"/>
      <c r="F261" s="7"/>
      <c r="G261" s="7"/>
      <c r="H261" s="7"/>
      <c r="I261" s="7">
        <v>40521</v>
      </c>
      <c r="J261" s="7"/>
      <c r="K261" s="7"/>
      <c r="L261" s="7"/>
      <c r="M261" s="26"/>
      <c r="N261" s="8">
        <v>40521</v>
      </c>
      <c r="P261" s="45"/>
      <c r="Q261" s="45"/>
      <c r="R261" s="46"/>
    </row>
    <row r="262" spans="1:18" ht="15.75" thickBot="1" x14ac:dyDescent="0.3">
      <c r="A262" s="160"/>
      <c r="B262" s="163"/>
      <c r="C262" s="52" t="s">
        <v>14</v>
      </c>
      <c r="D262" s="9"/>
      <c r="E262" s="10"/>
      <c r="F262" s="10"/>
      <c r="G262" s="10"/>
      <c r="H262" s="10"/>
      <c r="I262" s="10">
        <v>1794000</v>
      </c>
      <c r="J262" s="10"/>
      <c r="K262" s="10"/>
      <c r="L262" s="10"/>
      <c r="M262" s="27"/>
      <c r="N262" s="11">
        <v>1794000</v>
      </c>
      <c r="P262" s="45"/>
      <c r="Q262" s="45"/>
      <c r="R262" s="46"/>
    </row>
    <row r="263" spans="1:18" x14ac:dyDescent="0.25">
      <c r="A263" s="160"/>
      <c r="B263" s="157" t="s">
        <v>23</v>
      </c>
      <c r="C263" s="51" t="s">
        <v>0</v>
      </c>
      <c r="D263" s="6">
        <v>352</v>
      </c>
      <c r="E263" s="7">
        <v>706</v>
      </c>
      <c r="F263" s="7">
        <v>220</v>
      </c>
      <c r="G263" s="7">
        <v>860</v>
      </c>
      <c r="H263" s="7">
        <v>120</v>
      </c>
      <c r="I263" s="7">
        <v>232</v>
      </c>
      <c r="J263" s="7">
        <v>515</v>
      </c>
      <c r="K263" s="7">
        <v>90</v>
      </c>
      <c r="L263" s="7"/>
      <c r="M263" s="26"/>
      <c r="N263" s="7">
        <v>3095</v>
      </c>
    </row>
    <row r="264" spans="1:18" ht="15.75" thickBot="1" x14ac:dyDescent="0.3">
      <c r="A264" s="160"/>
      <c r="B264" s="158"/>
      <c r="C264" s="52" t="s">
        <v>14</v>
      </c>
      <c r="D264" s="9">
        <v>10912</v>
      </c>
      <c r="E264" s="10">
        <v>21886</v>
      </c>
      <c r="F264" s="10">
        <v>6820</v>
      </c>
      <c r="G264" s="10">
        <v>26660</v>
      </c>
      <c r="H264" s="10">
        <v>3720</v>
      </c>
      <c r="I264" s="10">
        <v>7192</v>
      </c>
      <c r="J264" s="10">
        <v>15965</v>
      </c>
      <c r="K264" s="10">
        <v>2790</v>
      </c>
      <c r="L264" s="10"/>
      <c r="M264" s="27"/>
      <c r="N264" s="10">
        <v>95945</v>
      </c>
    </row>
    <row r="265" spans="1:18" x14ac:dyDescent="0.25">
      <c r="A265" s="160"/>
      <c r="B265" s="157" t="s">
        <v>27</v>
      </c>
      <c r="C265" s="51" t="s">
        <v>0</v>
      </c>
      <c r="D265" s="6">
        <v>5918</v>
      </c>
      <c r="E265" s="7" t="s">
        <v>57</v>
      </c>
      <c r="F265" s="7" t="s">
        <v>57</v>
      </c>
      <c r="G265" s="7" t="s">
        <v>57</v>
      </c>
      <c r="H265" s="7" t="s">
        <v>57</v>
      </c>
      <c r="I265" s="7">
        <v>17246</v>
      </c>
      <c r="J265" s="7" t="s">
        <v>57</v>
      </c>
      <c r="K265" s="7" t="s">
        <v>57</v>
      </c>
      <c r="L265" s="7" t="s">
        <v>57</v>
      </c>
      <c r="M265" s="26"/>
      <c r="N265" s="26">
        <v>23164</v>
      </c>
    </row>
    <row r="266" spans="1:18" ht="15.75" thickBot="1" x14ac:dyDescent="0.3">
      <c r="A266" s="160"/>
      <c r="B266" s="158"/>
      <c r="C266" s="52" t="s">
        <v>14</v>
      </c>
      <c r="D266" s="9">
        <v>40884.480000000003</v>
      </c>
      <c r="E266" s="10" t="s">
        <v>57</v>
      </c>
      <c r="F266" s="10" t="s">
        <v>57</v>
      </c>
      <c r="G266" s="10" t="s">
        <v>57</v>
      </c>
      <c r="H266" s="10" t="s">
        <v>57</v>
      </c>
      <c r="I266" s="10">
        <v>116112.96000000001</v>
      </c>
      <c r="J266" s="10" t="s">
        <v>57</v>
      </c>
      <c r="K266" s="10" t="s">
        <v>57</v>
      </c>
      <c r="L266" s="10" t="s">
        <v>57</v>
      </c>
      <c r="M266" s="27"/>
      <c r="N266" s="10">
        <v>156997.44</v>
      </c>
    </row>
    <row r="267" spans="1:18" ht="15.75" thickBot="1" x14ac:dyDescent="0.3">
      <c r="A267" s="161"/>
      <c r="B267" s="42" t="s">
        <v>12</v>
      </c>
      <c r="C267" s="5" t="s">
        <v>14</v>
      </c>
      <c r="D267" s="43">
        <f>D240+D242+D244+D246+D248+D250+D252+D254+D256+D258+D260+D262+D264+D266</f>
        <v>16628352.380000003</v>
      </c>
      <c r="E267" s="43">
        <f t="shared" ref="E267:N267" si="22">E240+E242+E244+E246+E248+E250+E252+E254+E256+E258+E260+E262+E264+E266</f>
        <v>10210064.339999998</v>
      </c>
      <c r="F267" s="43">
        <f t="shared" si="22"/>
        <v>8225333.7699999996</v>
      </c>
      <c r="G267" s="43">
        <f t="shared" si="22"/>
        <v>3308527.57</v>
      </c>
      <c r="H267" s="43">
        <f t="shared" si="22"/>
        <v>641180.08000000007</v>
      </c>
      <c r="I267" s="43">
        <f t="shared" si="22"/>
        <v>7760436.3199999994</v>
      </c>
      <c r="J267" s="43">
        <f t="shared" si="22"/>
        <v>5972534.7700000005</v>
      </c>
      <c r="K267" s="43">
        <f t="shared" si="22"/>
        <v>3244447.15</v>
      </c>
      <c r="L267" s="43">
        <f t="shared" si="22"/>
        <v>1070224.77</v>
      </c>
      <c r="M267" s="43">
        <f t="shared" si="22"/>
        <v>182206.06000000003</v>
      </c>
      <c r="N267" s="121">
        <f t="shared" si="22"/>
        <v>57243307.209999993</v>
      </c>
      <c r="O267" s="3"/>
      <c r="P267" s="35"/>
      <c r="Q267" s="35"/>
      <c r="R267" s="13"/>
    </row>
    <row r="268" spans="1:18" ht="15.75" thickBot="1" x14ac:dyDescent="0.3">
      <c r="A268" s="96"/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3"/>
    </row>
    <row r="269" spans="1:18" ht="15.75" thickBot="1" x14ac:dyDescent="0.3">
      <c r="A269" s="133" t="s">
        <v>54</v>
      </c>
      <c r="B269" s="134" t="s">
        <v>56</v>
      </c>
      <c r="C269" s="5" t="s">
        <v>14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131">
        <f>N18+N40+N67+N89+N98+N115+N136+N150+N173+N199+N211+N220+N229</f>
        <v>1605545.0599999998</v>
      </c>
    </row>
    <row r="270" spans="1:18" ht="15.75" thickBot="1" x14ac:dyDescent="0.3">
      <c r="A270" s="96"/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3"/>
    </row>
    <row r="271" spans="1:18" ht="30.75" thickBot="1" x14ac:dyDescent="0.3">
      <c r="A271" s="133" t="s">
        <v>55</v>
      </c>
      <c r="B271" s="134" t="s">
        <v>37</v>
      </c>
      <c r="C271" s="5" t="s">
        <v>14</v>
      </c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131">
        <f>N19+N20+N21+N41+N42+N68+N69+N70+N90+N91+N116+N117+N137+N138+N139+N174+N175+N176+N200+N201+N202</f>
        <v>2292988</v>
      </c>
      <c r="O271" s="30"/>
    </row>
    <row r="272" spans="1:18" ht="15.75" thickBot="1" x14ac:dyDescent="0.3">
      <c r="A272" s="96"/>
      <c r="B272" s="91"/>
      <c r="C272" s="92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5"/>
      <c r="O272" s="19"/>
    </row>
    <row r="273" spans="1:18" ht="15.75" thickBot="1" x14ac:dyDescent="0.3">
      <c r="A273" s="97"/>
      <c r="B273" s="88" t="s">
        <v>36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132">
        <f>N267+N271+N269</f>
        <v>61141840.269999996</v>
      </c>
      <c r="O273" s="19"/>
    </row>
    <row r="274" spans="1:18" x14ac:dyDescent="0.25">
      <c r="A274" s="106" t="s">
        <v>65</v>
      </c>
      <c r="C274" s="56"/>
      <c r="D274" s="56"/>
      <c r="E274" s="56"/>
      <c r="F274" s="56"/>
      <c r="G274" s="56"/>
      <c r="H274" s="56"/>
      <c r="I274" s="56"/>
      <c r="J274" s="56"/>
      <c r="K274" s="56"/>
      <c r="L274" s="18"/>
      <c r="M274" s="19"/>
      <c r="N274" s="19"/>
      <c r="O274" s="19"/>
    </row>
    <row r="275" spans="1:18" x14ac:dyDescent="0.25">
      <c r="B275" s="22"/>
      <c r="C275" s="56"/>
      <c r="D275" s="56"/>
      <c r="E275" s="56"/>
      <c r="F275" s="56"/>
      <c r="G275" s="56"/>
      <c r="H275" s="56"/>
      <c r="I275" s="56"/>
      <c r="J275" s="56"/>
      <c r="K275" s="56"/>
      <c r="L275" s="32"/>
    </row>
    <row r="276" spans="1:18" x14ac:dyDescent="0.25">
      <c r="C276" s="57"/>
      <c r="D276" s="56"/>
      <c r="E276" s="56"/>
      <c r="F276" s="56"/>
      <c r="G276" s="56"/>
      <c r="H276" s="56"/>
      <c r="I276" s="56"/>
      <c r="J276" s="56"/>
      <c r="K276" s="56"/>
      <c r="L276" s="56"/>
      <c r="M276" s="19"/>
      <c r="N276" s="19"/>
    </row>
    <row r="277" spans="1:18" x14ac:dyDescent="0.25">
      <c r="C277" s="58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19"/>
    </row>
    <row r="278" spans="1:18" x14ac:dyDescent="0.25">
      <c r="C278" s="2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19"/>
    </row>
    <row r="279" spans="1:18" x14ac:dyDescent="0.25">
      <c r="B279" s="57"/>
      <c r="C279" s="57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19"/>
    </row>
    <row r="280" spans="1:18" x14ac:dyDescent="0.25">
      <c r="B280" s="32"/>
      <c r="C280" s="18"/>
      <c r="D280" s="32"/>
      <c r="E280" s="56"/>
      <c r="F280" s="32"/>
      <c r="G280" s="56"/>
      <c r="H280" s="32"/>
      <c r="I280" s="32"/>
      <c r="J280" s="32"/>
    </row>
    <row r="281" spans="1:18" x14ac:dyDescent="0.25">
      <c r="B281" s="59"/>
      <c r="C281" s="59"/>
      <c r="D281" s="59"/>
      <c r="E281" s="56"/>
      <c r="F281" s="59"/>
      <c r="G281" s="56"/>
      <c r="H281" s="59"/>
      <c r="I281" s="59"/>
      <c r="J281" s="59"/>
      <c r="K281" s="59"/>
      <c r="O281" s="2"/>
      <c r="P281" s="2"/>
      <c r="Q281" s="2"/>
      <c r="R281" s="2"/>
    </row>
    <row r="282" spans="1:18" x14ac:dyDescent="0.25">
      <c r="B282" s="56"/>
      <c r="C282" s="56"/>
      <c r="D282" s="56"/>
      <c r="F282" s="56"/>
      <c r="G282" s="56"/>
      <c r="H282" s="56"/>
      <c r="I282" s="56"/>
      <c r="J282" s="56"/>
      <c r="K282" s="56"/>
      <c r="O282" s="2"/>
      <c r="P282" s="2"/>
      <c r="Q282" s="2"/>
      <c r="R282" s="2"/>
    </row>
  </sheetData>
  <mergeCells count="103">
    <mergeCell ref="B110:B111"/>
    <mergeCell ref="B112:B113"/>
    <mergeCell ref="B133:B134"/>
    <mergeCell ref="B168:B169"/>
    <mergeCell ref="B170:B171"/>
    <mergeCell ref="B33:B34"/>
    <mergeCell ref="B82:B83"/>
    <mergeCell ref="B84:B85"/>
    <mergeCell ref="B56:B57"/>
    <mergeCell ref="B147:B148"/>
    <mergeCell ref="B121:B122"/>
    <mergeCell ref="B123:B124"/>
    <mergeCell ref="B129:B130"/>
    <mergeCell ref="B131:B132"/>
    <mergeCell ref="B125:B126"/>
    <mergeCell ref="B127:B128"/>
    <mergeCell ref="B143:B144"/>
    <mergeCell ref="B145:B146"/>
    <mergeCell ref="B86:B87"/>
    <mergeCell ref="B263:B264"/>
    <mergeCell ref="B265:B266"/>
    <mergeCell ref="A238:A267"/>
    <mergeCell ref="B239:B240"/>
    <mergeCell ref="B241:B242"/>
    <mergeCell ref="B243:B244"/>
    <mergeCell ref="B245:B246"/>
    <mergeCell ref="B249:B250"/>
    <mergeCell ref="B251:B252"/>
    <mergeCell ref="B253:B254"/>
    <mergeCell ref="B259:B260"/>
    <mergeCell ref="B261:B262"/>
    <mergeCell ref="B247:B248"/>
    <mergeCell ref="B255:B256"/>
    <mergeCell ref="B257:B258"/>
    <mergeCell ref="P233:P234"/>
    <mergeCell ref="B206:B207"/>
    <mergeCell ref="B208:B209"/>
    <mergeCell ref="B215:B216"/>
    <mergeCell ref="B217:B218"/>
    <mergeCell ref="B224:B225"/>
    <mergeCell ref="B226:B227"/>
    <mergeCell ref="B233:B234"/>
    <mergeCell ref="A232:A235"/>
    <mergeCell ref="A223:A230"/>
    <mergeCell ref="B188:B189"/>
    <mergeCell ref="B190:B191"/>
    <mergeCell ref="B154:B155"/>
    <mergeCell ref="B156:B157"/>
    <mergeCell ref="B158:B159"/>
    <mergeCell ref="B160:B161"/>
    <mergeCell ref="B162:B163"/>
    <mergeCell ref="B164:B165"/>
    <mergeCell ref="B166:B167"/>
    <mergeCell ref="B180:B181"/>
    <mergeCell ref="B186:B187"/>
    <mergeCell ref="A142:A151"/>
    <mergeCell ref="A120:A140"/>
    <mergeCell ref="B182:B183"/>
    <mergeCell ref="B184:B185"/>
    <mergeCell ref="A153:A177"/>
    <mergeCell ref="B2:N2"/>
    <mergeCell ref="B7:B8"/>
    <mergeCell ref="B9:B10"/>
    <mergeCell ref="B11:B12"/>
    <mergeCell ref="A6:A22"/>
    <mergeCell ref="B4:C4"/>
    <mergeCell ref="B74:B75"/>
    <mergeCell ref="B76:B77"/>
    <mergeCell ref="B78:B79"/>
    <mergeCell ref="A73:A92"/>
    <mergeCell ref="B46:B47"/>
    <mergeCell ref="B48:B49"/>
    <mergeCell ref="B50:B51"/>
    <mergeCell ref="B52:B53"/>
    <mergeCell ref="B54:B55"/>
    <mergeCell ref="B62:B63"/>
    <mergeCell ref="B64:B65"/>
    <mergeCell ref="A45:A71"/>
    <mergeCell ref="B58:B59"/>
    <mergeCell ref="B13:B14"/>
    <mergeCell ref="B15:B16"/>
    <mergeCell ref="B35:B36"/>
    <mergeCell ref="B60:B61"/>
    <mergeCell ref="B192:B193"/>
    <mergeCell ref="B194:B195"/>
    <mergeCell ref="B196:B197"/>
    <mergeCell ref="A214:A221"/>
    <mergeCell ref="A205:A212"/>
    <mergeCell ref="A179:A203"/>
    <mergeCell ref="B25:B26"/>
    <mergeCell ref="B27:B28"/>
    <mergeCell ref="B29:B30"/>
    <mergeCell ref="B31:B32"/>
    <mergeCell ref="B37:B38"/>
    <mergeCell ref="A24:A43"/>
    <mergeCell ref="B80:B81"/>
    <mergeCell ref="B95:B96"/>
    <mergeCell ref="B102:B103"/>
    <mergeCell ref="B104:B105"/>
    <mergeCell ref="B106:B107"/>
    <mergeCell ref="B108:B109"/>
    <mergeCell ref="A101:A118"/>
    <mergeCell ref="A94:A99"/>
  </mergeCells>
  <pageMargins left="0" right="0" top="0.74803149606299213" bottom="0.74803149606299213" header="0.31496062992125984" footer="0.31496062992125984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Resumen-Año 2022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MIGUEL PLACIDO ROMAN ROMERO</dc:creator>
  <cp:lastModifiedBy>rpr29q</cp:lastModifiedBy>
  <cp:lastPrinted>2022-05-18T07:27:46Z</cp:lastPrinted>
  <dcterms:created xsi:type="dcterms:W3CDTF">2021-04-12T06:32:57Z</dcterms:created>
  <dcterms:modified xsi:type="dcterms:W3CDTF">2023-03-03T08:09:23Z</dcterms:modified>
</cp:coreProperties>
</file>